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custom-properties" Target="docProps/custom.xml"/><Relationship Id="rId4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情報記入シート" sheetId="1" r:id="rId4"/>
    <sheet state="hidden" name="星取表" sheetId="2" r:id="rId5"/>
    <sheet state="visible" name="・星取表" sheetId="3" r:id="rId6"/>
    <sheet state="visible" name="第１節" sheetId="4" r:id="rId7"/>
    <sheet state="visible" name="第2節" sheetId="5" r:id="rId8"/>
    <sheet state="visible" name="第３節" sheetId="6" r:id="rId9"/>
    <sheet state="visible" name="第４節" sheetId="7" r:id="rId10"/>
    <sheet state="visible" name="Sheet1" sheetId="8" r:id="rId11"/>
  </sheets>
  <definedNames/>
  <calcPr/>
</workbook>
</file>

<file path=xl/sharedStrings.xml><?xml version="1.0" encoding="utf-8"?>
<sst xmlns="http://schemas.openxmlformats.org/spreadsheetml/2006/main" count="486" uniqueCount="106">
  <si>
    <t>リーグ戦名</t>
  </si>
  <si>
    <t>湖東ブロックU-11_1部後期リーグ戦</t>
  </si>
  <si>
    <t>運営責任チーム</t>
  </si>
  <si>
    <t>プライマリー</t>
  </si>
  <si>
    <t>第一節情報入力</t>
  </si>
  <si>
    <t>開催日</t>
  </si>
  <si>
    <t>会場</t>
  </si>
  <si>
    <t>荒神山Cコート</t>
  </si>
  <si>
    <t>参加チーム</t>
  </si>
  <si>
    <t>午前会場責任チーム</t>
  </si>
  <si>
    <t>旭森</t>
  </si>
  <si>
    <t>午後会場責任チーム</t>
  </si>
  <si>
    <t>亀山</t>
  </si>
  <si>
    <t>アドバンス</t>
  </si>
  <si>
    <t>第二節情報</t>
  </si>
  <si>
    <t>五個荘</t>
  </si>
  <si>
    <t>八幡</t>
  </si>
  <si>
    <t>本部担当割当の関係でプライマリーと八幡の順位枠を入れ替える</t>
  </si>
  <si>
    <t>金城</t>
  </si>
  <si>
    <t>竜王</t>
  </si>
  <si>
    <t>ジュニオール</t>
  </si>
  <si>
    <t>第三節情報</t>
  </si>
  <si>
    <t>竜王ﾄﾞﾗｺﾞﾝﾊｯﾄ屋外</t>
  </si>
  <si>
    <t>第四節情報</t>
  </si>
  <si>
    <t>竜王小学校</t>
  </si>
  <si>
    <t>勝</t>
  </si>
  <si>
    <t>○</t>
  </si>
  <si>
    <t>勝点</t>
  </si>
  <si>
    <t>引</t>
  </si>
  <si>
    <t>△</t>
  </si>
  <si>
    <t>負</t>
  </si>
  <si>
    <t>●</t>
  </si>
  <si>
    <t>チーム名</t>
  </si>
  <si>
    <t>分</t>
  </si>
  <si>
    <t>得点</t>
  </si>
  <si>
    <t>失点</t>
  </si>
  <si>
    <t>得失点差</t>
  </si>
  <si>
    <t>順位</t>
  </si>
  <si>
    <t>湖東ブロックＵ11リーグ戦　後期１部リーグ</t>
  </si>
  <si>
    <t>得失</t>
  </si>
  <si>
    <t>ｱﾄﾞﾊﾞﾝｽA</t>
  </si>
  <si>
    <t>ﾌﾟﾗｲﾏﾘｰ</t>
  </si>
  <si>
    <t>ｼﾞｭﾆｵｰﾙ</t>
  </si>
  <si>
    <t>第１節</t>
  </si>
  <si>
    <t>日      程</t>
  </si>
  <si>
    <t>会      場</t>
  </si>
  <si>
    <t>試合時間</t>
  </si>
  <si>
    <t>15分ー5分ー15分　（８人制）</t>
  </si>
  <si>
    <t>コート</t>
  </si>
  <si>
    <t>68m×50m（基本）</t>
  </si>
  <si>
    <t>（ペナルティエリア12m、ペナルティマーク8m、</t>
  </si>
  <si>
    <t>ペナルティアーク半径7m、ゴールエリア4m、センターサークル半径7m）</t>
  </si>
  <si>
    <t>審判</t>
  </si>
  <si>
    <t>対角二人審判制</t>
  </si>
  <si>
    <t>会場準備</t>
  </si>
  <si>
    <t>会場準備は第一試合、第二試合の４チーム</t>
  </si>
  <si>
    <t>後始末</t>
  </si>
  <si>
    <t>後始末は最終試合の2チームで行う。</t>
  </si>
  <si>
    <t>会場責任</t>
  </si>
  <si>
    <t>２チームが午前・午後に分担し、担当する。</t>
  </si>
  <si>
    <t>午前担当：</t>
  </si>
  <si>
    <t>午後担当：</t>
  </si>
  <si>
    <t>ＮＯ</t>
  </si>
  <si>
    <t>対戦カード</t>
  </si>
  <si>
    <t>2審判</t>
  </si>
  <si>
    <t>9:00～</t>
  </si>
  <si>
    <t>ｖｓ</t>
  </si>
  <si>
    <t>9:40～</t>
  </si>
  <si>
    <t>10：25～</t>
  </si>
  <si>
    <t>11：05～</t>
  </si>
  <si>
    <t>11:50～</t>
  </si>
  <si>
    <t>12:30～</t>
  </si>
  <si>
    <t>13:15～</t>
  </si>
  <si>
    <t>13:55～</t>
  </si>
  <si>
    <t>14:40～</t>
  </si>
  <si>
    <t>留意事項</t>
  </si>
  <si>
    <r>
      <rPr>
        <rFont val="MS PMincho"/>
        <sz val="11.0"/>
      </rPr>
      <t>○会場準備：</t>
    </r>
    <r>
      <rPr>
        <rFont val="ＭＳ Ｐ明朝"/>
        <sz val="11.0"/>
        <u/>
      </rPr>
      <t>午前８時より第一試合、第二試合の４チーム</t>
    </r>
  </si>
  <si>
    <t>○会場後始末：最終試合の２チームで行う。（トンボかけも）</t>
  </si>
  <si>
    <t>※会場責任チームは、試合結果を責任チームまで連絡して下さい。</t>
  </si>
  <si>
    <t>第2節</t>
  </si>
  <si>
    <r>
      <rPr>
        <rFont val="MS PMincho"/>
        <sz val="11.0"/>
      </rPr>
      <t>○会場準備：</t>
    </r>
    <r>
      <rPr>
        <rFont val="ＭＳ Ｐ明朝"/>
        <sz val="11.0"/>
        <u/>
      </rPr>
      <t>午前８時より行い、第一試合、第二試合の４チームが</t>
    </r>
    <r>
      <rPr>
        <rFont val="ＭＳ Ｐ明朝"/>
        <sz val="11.0"/>
      </rPr>
      <t>参加する。</t>
    </r>
  </si>
  <si>
    <t>第3節</t>
  </si>
  <si>
    <t>○会場準備：午前８時より行い、第一試合、第二試合の４チームが参加する。</t>
  </si>
  <si>
    <t>第4節</t>
  </si>
  <si>
    <t>予備審判</t>
  </si>
  <si>
    <t>９：００～</t>
  </si>
  <si>
    <t>Ａ</t>
  </si>
  <si>
    <t>B</t>
  </si>
  <si>
    <t>９：４０～</t>
  </si>
  <si>
    <t>C</t>
  </si>
  <si>
    <t>D</t>
  </si>
  <si>
    <t>１０：２０～</t>
  </si>
  <si>
    <t>E</t>
  </si>
  <si>
    <t>F</t>
  </si>
  <si>
    <t>１１：００～</t>
  </si>
  <si>
    <t>G</t>
  </si>
  <si>
    <t>H</t>
  </si>
  <si>
    <t>１１：４０～</t>
  </si>
  <si>
    <t>I</t>
  </si>
  <si>
    <t>１２：２０～</t>
  </si>
  <si>
    <t>１３：００～</t>
  </si>
  <si>
    <t>１３：４０～</t>
  </si>
  <si>
    <t>14：2０～</t>
  </si>
  <si>
    <t>１４：２０～</t>
  </si>
  <si>
    <t>主審</t>
  </si>
  <si>
    <t>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</si>
</sst>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[&lt;=999]000;[&lt;=9999]000\-00;000\-0000"/>
    <numFmt numFmtId="165" formatCode="#,###"/>
    <numFmt numFmtId="166" formatCode="0_ "/>
    <numFmt numFmtId="167" formatCode="0_);[Red]\(0\)"/>
    <numFmt numFmtId="168" formatCode="&quot;+&quot;0;&quot;-&quot;0;&quot;±&quot;0"/>
    <numFmt numFmtId="169" formatCode="[$-F800]dddd\,\ mmmm\ dd\,\ yyyy"/>
  </numFmts>
  <fonts count="21">
    <font>
      <sz val="11.0"/>
      <color rgb="FF000000"/>
      <name val="MS PGothic"/>
    </font>
    <font>
      <sz val="11.0"/>
      <name val="MS PGothic"/>
    </font>
    <font/>
    <font>
      <sz val="18.0"/>
      <name val="MS PGothic"/>
    </font>
    <font>
      <sz val="14.0"/>
      <name val="MS PGothic"/>
    </font>
    <font>
      <sz val="10.0"/>
      <name val="ＭＳ ゴシック"/>
    </font>
    <font>
      <b/>
      <sz val="14.0"/>
      <name val="MS PGothic"/>
    </font>
    <font>
      <b/>
      <i/>
      <sz val="10.0"/>
      <name val="ＭＳ ゴシック"/>
    </font>
    <font>
      <b/>
      <sz val="12.0"/>
      <name val="MS PGothic"/>
    </font>
    <font>
      <sz val="10.0"/>
      <name val="MS PGothic"/>
    </font>
    <font>
      <sz val="12.0"/>
      <name val="MS PGothic"/>
    </font>
    <font>
      <sz val="12.0"/>
      <name val="ＭＳ ゴシック"/>
    </font>
    <font>
      <b/>
      <sz val="12.0"/>
      <name val="ＭＳ ゴシック"/>
    </font>
    <font>
      <b/>
      <sz val="14.0"/>
      <name val="ＭＳ ゴシック"/>
    </font>
    <font>
      <b/>
      <sz val="14.0"/>
      <name val="MS PMincho"/>
    </font>
    <font>
      <sz val="11.0"/>
      <name val="MS PMincho"/>
    </font>
    <font>
      <sz val="9.0"/>
      <name val="MS PMincho"/>
    </font>
    <font>
      <b/>
      <sz val="16.0"/>
      <name val="ＭＳ ゴシック"/>
    </font>
    <font>
      <sz val="11.0"/>
      <name val="ＭＳ ゴシック"/>
    </font>
    <font>
      <b/>
      <sz val="11.0"/>
      <name val="ＭＳ ゴシック"/>
    </font>
    <font>
      <b/>
      <sz val="11.0"/>
      <name val="MS PGothic"/>
    </font>
  </fonts>
  <fills count="6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99CC00"/>
        <bgColor rgb="FF99CC00"/>
      </patternFill>
    </fill>
  </fills>
  <borders count="80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double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bottom style="double">
        <color rgb="FF000000"/>
      </bottom>
    </border>
    <border>
      <bottom style="double">
        <color rgb="FF000000"/>
      </bottom>
    </border>
    <border>
      <right style="thin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</border>
    <border>
      <left style="double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double">
        <color rgb="FF000000"/>
      </bottom>
    </border>
    <border>
      <top style="thin">
        <color rgb="FF000000"/>
      </top>
      <bottom style="double">
        <color rgb="FF000000"/>
      </bottom>
    </border>
    <border>
      <right style="double">
        <color rgb="FF000000"/>
      </right>
      <top style="thin">
        <color rgb="FF000000"/>
      </top>
      <bottom style="double">
        <color rgb="FF000000"/>
      </bottom>
    </border>
    <border>
      <left style="double">
        <color rgb="FF000000"/>
      </left>
      <right style="dotted">
        <color rgb="FF000000"/>
      </right>
      <top style="double">
        <color rgb="FF000000"/>
      </top>
      <bottom style="dotted">
        <color rgb="FF000000"/>
      </bottom>
    </border>
    <border>
      <left style="dotted">
        <color rgb="FF000000"/>
      </left>
      <right style="dotted">
        <color rgb="FF000000"/>
      </right>
      <top style="double">
        <color rgb="FF000000"/>
      </top>
      <bottom style="dotted">
        <color rgb="FF000000"/>
      </bottom>
    </border>
    <border>
      <left style="dotted">
        <color rgb="FF000000"/>
      </left>
      <right style="double">
        <color rgb="FF000000"/>
      </right>
      <top style="double">
        <color rgb="FF000000"/>
      </top>
      <bottom style="dotted">
        <color rgb="FF000000"/>
      </bottom>
    </border>
    <border>
      <right style="double">
        <color rgb="FF000000"/>
      </right>
      <top style="double">
        <color rgb="FF000000"/>
      </top>
      <bottom style="dotted">
        <color rgb="FF000000"/>
      </bottom>
    </border>
    <border>
      <right style="thin">
        <color rgb="FF000000"/>
      </right>
      <top style="double">
        <color rgb="FF000000"/>
      </top>
      <bottom style="dotted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dotted">
        <color rgb="FF000000"/>
      </bottom>
    </border>
    <border>
      <left style="thin">
        <color rgb="FF000000"/>
      </left>
      <right style="double">
        <color rgb="FF000000"/>
      </right>
      <top style="double">
        <color rgb="FF000000"/>
      </top>
      <bottom style="dotted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  <bottom style="dotted">
        <color rgb="FF000000"/>
      </bottom>
    </border>
    <border>
      <right style="double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top style="thin">
        <color rgb="FF000000"/>
      </top>
      <bottom style="double">
        <color rgb="FF000000"/>
      </bottom>
    </border>
    <border>
      <left style="double">
        <color rgb="FF000000"/>
      </left>
      <right style="thin">
        <color rgb="FF000000"/>
      </right>
      <top style="double">
        <color rgb="FF000000"/>
      </top>
      <bottom style="dotted">
        <color rgb="FF000000"/>
      </bottom>
    </border>
    <border>
      <left style="thin">
        <color rgb="FF000000"/>
      </left>
      <top style="thin">
        <color rgb="FFFFFFFF"/>
      </top>
      <bottom style="thin">
        <color rgb="FF000000"/>
      </bottom>
    </border>
    <border>
      <right style="double">
        <color rgb="FF000000"/>
      </right>
      <top style="thin">
        <color rgb="FFFFFFFF"/>
      </top>
      <bottom style="thin">
        <color rgb="FF000000"/>
      </bottom>
    </border>
    <border>
      <right style="double">
        <color rgb="FF000000"/>
      </right>
      <top style="thin">
        <color rgb="FF000000"/>
      </top>
    </border>
    <border>
      <left style="double">
        <color rgb="FF000000"/>
      </left>
      <top style="thin">
        <color rgb="FF000000"/>
      </top>
    </border>
    <border>
      <left style="medium">
        <color rgb="FF000000"/>
      </left>
      <right style="double">
        <color rgb="FF000000"/>
      </right>
      <top style="medium">
        <color rgb="FF000000"/>
      </top>
      <bottom style="double">
        <color rgb="FF000000"/>
      </bottom>
    </border>
    <border>
      <left style="thin">
        <color rgb="FF000000"/>
      </left>
      <top style="medium">
        <color rgb="FF000000"/>
      </top>
      <bottom style="double">
        <color rgb="FF000000"/>
      </bottom>
    </border>
    <border>
      <top style="medium">
        <color rgb="FF000000"/>
      </top>
      <bottom style="double">
        <color rgb="FF000000"/>
      </bottom>
    </border>
    <border>
      <right/>
      <top style="medium">
        <color rgb="FF000000"/>
      </top>
      <bottom style="double">
        <color rgb="FF000000"/>
      </bottom>
    </border>
    <border>
      <right style="thin">
        <color rgb="FF000000"/>
      </right>
      <top style="medium">
        <color rgb="FF000000"/>
      </top>
      <bottom style="double">
        <color rgb="FF000000"/>
      </bottom>
    </border>
    <border>
      <left/>
      <right style="thin">
        <color rgb="FF000000"/>
      </right>
      <top style="medium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</border>
    <border>
      <left style="medium">
        <color rgb="FF000000"/>
      </left>
      <right style="double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double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double">
        <color rgb="FF000000"/>
      </right>
      <top style="thin">
        <color rgb="FF000000"/>
      </top>
      <bottom/>
    </border>
    <border>
      <left style="medium">
        <color rgb="FF000000"/>
      </left>
      <right style="double">
        <color rgb="FF000000"/>
      </right>
      <top/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50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0" fillId="0" fontId="1" numFmtId="0" xfId="0" applyFont="1"/>
    <xf borderId="2" fillId="0" fontId="1" numFmtId="0" xfId="0" applyAlignment="1" applyBorder="1" applyFont="1">
      <alignment horizontal="center"/>
    </xf>
    <xf borderId="3" fillId="0" fontId="2" numFmtId="0" xfId="0" applyBorder="1" applyFont="1"/>
    <xf borderId="4" fillId="0" fontId="1" numFmtId="0" xfId="0" applyBorder="1" applyFont="1"/>
    <xf borderId="5" fillId="0" fontId="1" numFmtId="14" xfId="0" applyAlignment="1" applyBorder="1" applyFont="1" applyNumberFormat="1">
      <alignment horizontal="right"/>
    </xf>
    <xf borderId="6" fillId="0" fontId="1" numFmtId="0" xfId="0" applyBorder="1" applyFont="1"/>
    <xf borderId="7" fillId="0" fontId="1" numFmtId="0" xfId="0" applyBorder="1" applyFont="1"/>
    <xf borderId="8" fillId="0" fontId="1" numFmtId="0" xfId="0" applyBorder="1" applyFont="1"/>
    <xf borderId="9" fillId="0" fontId="1" numFmtId="0" xfId="0" applyBorder="1" applyFont="1"/>
    <xf borderId="10" fillId="0" fontId="1" numFmtId="0" xfId="0" applyBorder="1" applyFont="1"/>
    <xf borderId="11" fillId="0" fontId="1" numFmtId="0" xfId="0" applyBorder="1" applyFont="1"/>
    <xf borderId="12" fillId="0" fontId="1" numFmtId="0" xfId="0" applyBorder="1" applyFont="1"/>
    <xf borderId="13" fillId="0" fontId="1" numFmtId="0" xfId="0" applyBorder="1" applyFont="1"/>
    <xf borderId="14" fillId="0" fontId="1" numFmtId="0" xfId="0" applyBorder="1" applyFont="1"/>
    <xf borderId="15" fillId="0" fontId="1" numFmtId="0" xfId="0" applyBorder="1" applyFont="1"/>
    <xf borderId="16" fillId="0" fontId="1" numFmtId="14" xfId="0" applyBorder="1" applyFont="1" applyNumberFormat="1"/>
    <xf borderId="17" fillId="2" fontId="3" numFmtId="0" xfId="0" applyAlignment="1" applyBorder="1" applyFill="1" applyFont="1">
      <alignment horizontal="center" vertical="center"/>
    </xf>
    <xf borderId="18" fillId="0" fontId="2" numFmtId="0" xfId="0" applyBorder="1" applyFont="1"/>
    <xf borderId="19" fillId="0" fontId="2" numFmtId="0" xfId="0" applyBorder="1" applyFont="1"/>
    <xf borderId="20" fillId="0" fontId="2" numFmtId="0" xfId="0" applyBorder="1" applyFont="1"/>
    <xf borderId="21" fillId="0" fontId="2" numFmtId="0" xfId="0" applyBorder="1" applyFont="1"/>
    <xf borderId="22" fillId="0" fontId="2" numFmtId="0" xfId="0" applyBorder="1" applyFont="1"/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" numFmtId="0" xfId="0" applyAlignment="1" applyFont="1">
      <alignment horizontal="center" shrinkToFit="1" vertical="center" wrapText="0"/>
    </xf>
    <xf borderId="0" fillId="0" fontId="1" numFmtId="0" xfId="0" applyAlignment="1" applyFont="1">
      <alignment horizontal="center" shrinkToFit="0" vertical="center" wrapText="1"/>
    </xf>
    <xf borderId="23" fillId="0" fontId="2" numFmtId="0" xfId="0" applyBorder="1" applyFont="1"/>
    <xf borderId="23" fillId="0" fontId="1" numFmtId="0" xfId="0" applyBorder="1" applyFont="1"/>
    <xf borderId="23" fillId="0" fontId="1" numFmtId="0" xfId="0" applyAlignment="1" applyBorder="1" applyFont="1">
      <alignment horizontal="center" shrinkToFit="0" vertical="center" wrapText="1"/>
    </xf>
    <xf borderId="23" fillId="0" fontId="1" numFmtId="0" xfId="0" applyAlignment="1" applyBorder="1" applyFont="1">
      <alignment horizontal="center" shrinkToFit="1" vertical="center" wrapText="0"/>
    </xf>
    <xf borderId="23" fillId="0" fontId="1" numFmtId="0" xfId="0" applyAlignment="1" applyBorder="1" applyFont="1">
      <alignment horizontal="center" vertical="center"/>
    </xf>
    <xf borderId="24" fillId="0" fontId="1" numFmtId="0" xfId="0" applyAlignment="1" applyBorder="1" applyFont="1">
      <alignment horizontal="center" vertical="center"/>
    </xf>
    <xf borderId="25" fillId="0" fontId="2" numFmtId="0" xfId="0" applyBorder="1" applyFont="1"/>
    <xf borderId="24" fillId="0" fontId="1" numFmtId="0" xfId="0" applyAlignment="1" applyBorder="1" applyFont="1">
      <alignment horizontal="center" shrinkToFit="1" vertical="center" wrapText="0"/>
    </xf>
    <xf borderId="26" fillId="0" fontId="2" numFmtId="0" xfId="0" applyBorder="1" applyFont="1"/>
    <xf borderId="24" fillId="0" fontId="1" numFmtId="164" xfId="0" applyAlignment="1" applyBorder="1" applyFont="1" applyNumberFormat="1">
      <alignment horizontal="center" shrinkToFit="1" vertical="center" wrapText="0"/>
    </xf>
    <xf borderId="27" fillId="0" fontId="1" numFmtId="0" xfId="0" applyAlignment="1" applyBorder="1" applyFont="1">
      <alignment horizontal="center" vertical="center"/>
    </xf>
    <xf borderId="27" fillId="0" fontId="1" numFmtId="0" xfId="0" applyAlignment="1" applyBorder="1" applyFont="1">
      <alignment horizontal="center" shrinkToFit="0" vertical="center" wrapText="1"/>
    </xf>
    <xf borderId="26" fillId="0" fontId="1" numFmtId="0" xfId="0" applyAlignment="1" applyBorder="1" applyFont="1">
      <alignment horizontal="center" vertical="center"/>
    </xf>
    <xf borderId="28" fillId="0" fontId="1" numFmtId="0" xfId="0" applyAlignment="1" applyBorder="1" applyFont="1">
      <alignment horizontal="center" vertical="center"/>
    </xf>
    <xf borderId="29" fillId="0" fontId="1" numFmtId="0" xfId="0" applyAlignment="1" applyBorder="1" applyFont="1">
      <alignment horizontal="center"/>
    </xf>
    <xf borderId="30" fillId="0" fontId="2" numFmtId="0" xfId="0" applyBorder="1" applyFont="1"/>
    <xf borderId="31" fillId="0" fontId="2" numFmtId="0" xfId="0" applyBorder="1" applyFont="1"/>
    <xf borderId="29" fillId="0" fontId="2" numFmtId="0" xfId="0" applyBorder="1" applyFont="1"/>
    <xf borderId="32" fillId="0" fontId="2" numFmtId="0" xfId="0" applyBorder="1" applyFont="1"/>
    <xf borderId="33" fillId="0" fontId="2" numFmtId="0" xfId="0" applyBorder="1" applyFont="1"/>
    <xf borderId="34" fillId="0" fontId="2" numFmtId="0" xfId="0" applyBorder="1" applyFont="1"/>
    <xf borderId="35" fillId="0" fontId="2" numFmtId="0" xfId="0" applyBorder="1" applyFont="1"/>
    <xf borderId="36" fillId="0" fontId="2" numFmtId="0" xfId="0" applyBorder="1" applyFont="1"/>
    <xf borderId="37" fillId="0" fontId="2" numFmtId="0" xfId="0" applyBorder="1" applyFont="1"/>
    <xf borderId="38" fillId="0" fontId="1" numFmtId="0" xfId="0" applyAlignment="1" applyBorder="1" applyFont="1">
      <alignment horizontal="center" shrinkToFit="1" vertical="center" wrapText="0"/>
    </xf>
    <xf borderId="39" fillId="0" fontId="2" numFmtId="0" xfId="0" applyBorder="1" applyFont="1"/>
    <xf borderId="40" fillId="0" fontId="1" numFmtId="49" xfId="0" applyAlignment="1" applyBorder="1" applyFont="1" applyNumberFormat="1">
      <alignment horizontal="center" shrinkToFit="1" vertical="center" wrapText="0"/>
    </xf>
    <xf borderId="41" fillId="0" fontId="2" numFmtId="0" xfId="0" applyBorder="1" applyFont="1"/>
    <xf borderId="42" fillId="0" fontId="2" numFmtId="0" xfId="0" applyBorder="1" applyFont="1"/>
    <xf borderId="43" fillId="0" fontId="1" numFmtId="0" xfId="0" applyAlignment="1" applyBorder="1" applyFont="1">
      <alignment horizontal="center" shrinkToFit="1" vertical="center" wrapText="0"/>
    </xf>
    <xf borderId="44" fillId="0" fontId="1" numFmtId="0" xfId="0" applyAlignment="1" applyBorder="1" applyFont="1">
      <alignment horizontal="center" shrinkToFit="1" vertical="center" wrapText="0"/>
    </xf>
    <xf borderId="45" fillId="0" fontId="1" numFmtId="0" xfId="0" applyAlignment="1" applyBorder="1" applyFont="1">
      <alignment horizontal="center" shrinkToFit="1" vertical="center" wrapText="0"/>
    </xf>
    <xf borderId="46" fillId="0" fontId="1" numFmtId="0" xfId="0" applyAlignment="1" applyBorder="1" applyFont="1">
      <alignment horizontal="center" shrinkToFit="1" vertical="center" wrapText="0"/>
    </xf>
    <xf borderId="47" fillId="0" fontId="1" numFmtId="0" xfId="0" applyAlignment="1" applyBorder="1" applyFont="1">
      <alignment horizontal="right" vertical="center"/>
    </xf>
    <xf borderId="48" fillId="0" fontId="1" numFmtId="0" xfId="0" applyAlignment="1" applyBorder="1" applyFont="1">
      <alignment horizontal="right" vertical="center"/>
    </xf>
    <xf borderId="49" fillId="0" fontId="1" numFmtId="0" xfId="0" applyAlignment="1" applyBorder="1" applyFont="1">
      <alignment horizontal="right" vertical="center"/>
    </xf>
    <xf borderId="46" fillId="0" fontId="1" numFmtId="0" xfId="0" applyAlignment="1" applyBorder="1" applyFont="1">
      <alignment horizontal="right" vertical="center"/>
    </xf>
    <xf borderId="50" fillId="0" fontId="1" numFmtId="0" xfId="0" applyAlignment="1" applyBorder="1" applyFont="1">
      <alignment vertical="center"/>
    </xf>
    <xf borderId="0" fillId="0" fontId="1" numFmtId="0" xfId="0" applyAlignment="1" applyFont="1">
      <alignment horizontal="center"/>
    </xf>
    <xf borderId="51" fillId="0" fontId="2" numFmtId="0" xfId="0" applyBorder="1" applyFont="1"/>
    <xf borderId="43" fillId="0" fontId="1" numFmtId="165" xfId="0" applyAlignment="1" applyBorder="1" applyFont="1" applyNumberFormat="1">
      <alignment horizontal="center" shrinkToFit="1" vertical="center" wrapText="0"/>
    </xf>
    <xf borderId="45" fillId="0" fontId="1" numFmtId="165" xfId="0" applyAlignment="1" applyBorder="1" applyFont="1" applyNumberFormat="1">
      <alignment horizontal="center" shrinkToFit="1" vertical="center" wrapText="0"/>
    </xf>
    <xf borderId="52" fillId="0" fontId="1" numFmtId="0" xfId="0" applyAlignment="1" applyBorder="1" applyFont="1">
      <alignment horizontal="center" shrinkToFit="1" vertical="center" wrapText="0"/>
    </xf>
    <xf borderId="53" fillId="0" fontId="1" numFmtId="0" xfId="0" applyAlignment="1" applyBorder="1" applyFont="1">
      <alignment horizontal="right" vertical="center"/>
    </xf>
    <xf borderId="48" fillId="0" fontId="1" numFmtId="165" xfId="0" applyAlignment="1" applyBorder="1" applyFont="1" applyNumberFormat="1">
      <alignment horizontal="right" vertical="center"/>
    </xf>
    <xf borderId="46" fillId="0" fontId="1" numFmtId="165" xfId="0" applyAlignment="1" applyBorder="1" applyFont="1" applyNumberFormat="1">
      <alignment horizontal="right" vertical="center"/>
    </xf>
    <xf borderId="54" fillId="0" fontId="1" numFmtId="0" xfId="0" applyAlignment="1" applyBorder="1" applyFont="1">
      <alignment horizontal="center" shrinkToFit="1" vertical="center" wrapText="0"/>
    </xf>
    <xf borderId="55" fillId="0" fontId="2" numFmtId="0" xfId="0" applyBorder="1" applyFont="1"/>
    <xf borderId="56" fillId="0" fontId="2" numFmtId="0" xfId="0" applyBorder="1" applyFont="1"/>
    <xf borderId="57" fillId="0" fontId="1" numFmtId="0" xfId="0" applyAlignment="1" applyBorder="1" applyFont="1">
      <alignment horizontal="center" shrinkToFit="1" vertical="center" wrapText="0"/>
    </xf>
    <xf borderId="0" fillId="0" fontId="4" numFmtId="0" xfId="0" applyFont="1"/>
    <xf borderId="0" fillId="0" fontId="5" numFmtId="49" xfId="0" applyFont="1" applyNumberFormat="1"/>
    <xf borderId="0" fillId="0" fontId="6" numFmtId="49" xfId="0" applyAlignment="1" applyFont="1" applyNumberFormat="1">
      <alignment horizontal="left"/>
    </xf>
    <xf borderId="0" fillId="0" fontId="5" numFmtId="49" xfId="0" applyAlignment="1" applyFont="1" applyNumberFormat="1">
      <alignment horizontal="left"/>
    </xf>
    <xf borderId="0" fillId="0" fontId="7" numFmtId="49" xfId="0" applyAlignment="1" applyFont="1" applyNumberFormat="1">
      <alignment horizontal="left"/>
    </xf>
    <xf borderId="0" fillId="0" fontId="5" numFmtId="49" xfId="0" applyAlignment="1" applyFont="1" applyNumberFormat="1">
      <alignment vertical="top"/>
    </xf>
    <xf borderId="0" fillId="0" fontId="5" numFmtId="49" xfId="0" applyAlignment="1" applyFont="1" applyNumberFormat="1">
      <alignment horizontal="center"/>
    </xf>
    <xf borderId="58" fillId="3" fontId="1" numFmtId="49" xfId="0" applyAlignment="1" applyBorder="1" applyFill="1" applyFont="1" applyNumberFormat="1">
      <alignment horizontal="center" shrinkToFit="1" vertical="center" wrapText="0"/>
    </xf>
    <xf borderId="59" fillId="3" fontId="8" numFmtId="166" xfId="0" applyAlignment="1" applyBorder="1" applyFont="1" applyNumberFormat="1">
      <alignment horizontal="center" shrinkToFit="1" vertical="center" wrapText="0"/>
    </xf>
    <xf borderId="60" fillId="0" fontId="2" numFmtId="0" xfId="0" applyBorder="1" applyFont="1"/>
    <xf borderId="61" fillId="0" fontId="2" numFmtId="0" xfId="0" applyBorder="1" applyFont="1"/>
    <xf borderId="62" fillId="0" fontId="2" numFmtId="0" xfId="0" applyBorder="1" applyFont="1"/>
    <xf borderId="63" fillId="3" fontId="9" numFmtId="49" xfId="0" applyAlignment="1" applyBorder="1" applyFont="1" applyNumberFormat="1">
      <alignment horizontal="center" shrinkToFit="1" vertical="center" wrapText="0"/>
    </xf>
    <xf borderId="64" fillId="3" fontId="9" numFmtId="49" xfId="0" applyAlignment="1" applyBorder="1" applyFont="1" applyNumberFormat="1">
      <alignment horizontal="center" shrinkToFit="1" vertical="center" wrapText="0"/>
    </xf>
    <xf borderId="65" fillId="3" fontId="9" numFmtId="49" xfId="0" applyAlignment="1" applyBorder="1" applyFont="1" applyNumberFormat="1">
      <alignment horizontal="center" shrinkToFit="1" vertical="center" wrapText="0"/>
    </xf>
    <xf borderId="66" fillId="3" fontId="8" numFmtId="0" xfId="0" applyAlignment="1" applyBorder="1" applyFont="1">
      <alignment horizontal="center" vertical="center"/>
    </xf>
    <xf borderId="23" fillId="0" fontId="10" numFmtId="49" xfId="0" applyAlignment="1" applyBorder="1" applyFont="1" applyNumberFormat="1">
      <alignment horizontal="center" shrinkToFit="1" vertical="center" wrapText="0"/>
    </xf>
    <xf borderId="30" fillId="0" fontId="11" numFmtId="167" xfId="0" applyAlignment="1" applyBorder="1" applyFont="1" applyNumberFormat="1">
      <alignment horizontal="center" shrinkToFit="1" vertical="center" wrapText="0"/>
    </xf>
    <xf borderId="23" fillId="0" fontId="11" numFmtId="0" xfId="0" applyAlignment="1" applyBorder="1" applyFont="1">
      <alignment horizontal="center" shrinkToFit="1" vertical="center" wrapText="0"/>
    </xf>
    <xf borderId="31" fillId="0" fontId="11" numFmtId="167" xfId="0" applyAlignment="1" applyBorder="1" applyFont="1" applyNumberFormat="1">
      <alignment horizontal="center" shrinkToFit="1" vertical="center" wrapText="0"/>
    </xf>
    <xf borderId="23" fillId="0" fontId="11" numFmtId="167" xfId="0" applyAlignment="1" applyBorder="1" applyFont="1" applyNumberFormat="1">
      <alignment horizontal="center" shrinkToFit="1" vertical="center" wrapText="0"/>
    </xf>
    <xf borderId="31" fillId="0" fontId="12" numFmtId="166" xfId="0" applyAlignment="1" applyBorder="1" applyFont="1" applyNumberFormat="1">
      <alignment horizontal="center" shrinkToFit="1" vertical="center" wrapText="0"/>
    </xf>
    <xf borderId="67" fillId="0" fontId="12" numFmtId="166" xfId="0" applyAlignment="1" applyBorder="1" applyFont="1" applyNumberFormat="1">
      <alignment horizontal="center" shrinkToFit="1" vertical="center" wrapText="0"/>
    </xf>
    <xf borderId="67" fillId="0" fontId="12" numFmtId="168" xfId="0" applyAlignment="1" applyBorder="1" applyFont="1" applyNumberFormat="1">
      <alignment horizontal="center" shrinkToFit="1" vertical="center" wrapText="0"/>
    </xf>
    <xf borderId="16" fillId="0" fontId="13" numFmtId="166" xfId="0" applyAlignment="1" applyBorder="1" applyFont="1" applyNumberFormat="1">
      <alignment horizontal="center" shrinkToFit="1" vertical="center" wrapText="0"/>
    </xf>
    <xf borderId="0" fillId="0" fontId="5" numFmtId="166" xfId="0" applyAlignment="1" applyFont="1" applyNumberFormat="1">
      <alignment horizontal="center"/>
    </xf>
    <xf borderId="68" fillId="3" fontId="8" numFmtId="0" xfId="0" applyAlignment="1" applyBorder="1" applyFont="1">
      <alignment horizontal="center" vertical="center"/>
    </xf>
    <xf borderId="38" fillId="0" fontId="10" numFmtId="49" xfId="0" applyAlignment="1" applyBorder="1" applyFont="1" applyNumberFormat="1">
      <alignment horizontal="center" shrinkToFit="1" vertical="center" wrapText="0"/>
    </xf>
    <xf borderId="69" fillId="0" fontId="2" numFmtId="0" xfId="0" applyBorder="1" applyFont="1"/>
    <xf borderId="39" fillId="0" fontId="12" numFmtId="166" xfId="0" applyAlignment="1" applyBorder="1" applyFont="1" applyNumberFormat="1">
      <alignment horizontal="center" shrinkToFit="1" vertical="center" wrapText="0"/>
    </xf>
    <xf borderId="13" fillId="0" fontId="12" numFmtId="166" xfId="0" applyAlignment="1" applyBorder="1" applyFont="1" applyNumberFormat="1">
      <alignment horizontal="center" shrinkToFit="1" vertical="center" wrapText="0"/>
    </xf>
    <xf borderId="13" fillId="0" fontId="12" numFmtId="168" xfId="0" applyAlignment="1" applyBorder="1" applyFont="1" applyNumberFormat="1">
      <alignment horizontal="center" shrinkToFit="1" vertical="center" wrapText="0"/>
    </xf>
    <xf borderId="7" fillId="0" fontId="13" numFmtId="166" xfId="0" applyAlignment="1" applyBorder="1" applyFont="1" applyNumberFormat="1">
      <alignment horizontal="center" shrinkToFit="1" vertical="center" wrapText="0"/>
    </xf>
    <xf borderId="70" fillId="3" fontId="8" numFmtId="0" xfId="0" applyAlignment="1" applyBorder="1" applyFont="1">
      <alignment horizontal="center" vertical="center"/>
    </xf>
    <xf borderId="71" fillId="3" fontId="8" numFmtId="0" xfId="0" applyAlignment="1" applyBorder="1" applyFont="1">
      <alignment horizontal="center" vertical="center"/>
    </xf>
    <xf borderId="72" fillId="0" fontId="11" numFmtId="167" xfId="0" applyAlignment="1" applyBorder="1" applyFont="1" applyNumberFormat="1">
      <alignment horizontal="center" shrinkToFit="1" vertical="center" wrapText="0"/>
    </xf>
    <xf borderId="72" fillId="0" fontId="11" numFmtId="0" xfId="0" applyAlignment="1" applyBorder="1" applyFont="1">
      <alignment horizontal="center" shrinkToFit="1" vertical="center" wrapText="0"/>
    </xf>
    <xf borderId="73" fillId="0" fontId="11" numFmtId="167" xfId="0" applyAlignment="1" applyBorder="1" applyFont="1" applyNumberFormat="1">
      <alignment horizontal="center" shrinkToFit="1" vertical="center" wrapText="0"/>
    </xf>
    <xf borderId="74" fillId="0" fontId="11" numFmtId="167" xfId="0" applyAlignment="1" applyBorder="1" applyFont="1" applyNumberFormat="1">
      <alignment horizontal="center" shrinkToFit="1" vertical="center" wrapText="0"/>
    </xf>
    <xf borderId="75" fillId="0" fontId="10" numFmtId="49" xfId="0" applyAlignment="1" applyBorder="1" applyFont="1" applyNumberFormat="1">
      <alignment horizontal="center" shrinkToFit="1" vertical="center" wrapText="0"/>
    </xf>
    <xf borderId="76" fillId="0" fontId="2" numFmtId="0" xfId="0" applyBorder="1" applyFont="1"/>
    <xf borderId="77" fillId="0" fontId="2" numFmtId="0" xfId="0" applyBorder="1" applyFont="1"/>
    <xf borderId="77" fillId="0" fontId="12" numFmtId="166" xfId="0" applyAlignment="1" applyBorder="1" applyFont="1" applyNumberFormat="1">
      <alignment horizontal="center" shrinkToFit="1" vertical="center" wrapText="0"/>
    </xf>
    <xf borderId="78" fillId="0" fontId="12" numFmtId="166" xfId="0" applyAlignment="1" applyBorder="1" applyFont="1" applyNumberFormat="1">
      <alignment horizontal="center" shrinkToFit="1" vertical="center" wrapText="0"/>
    </xf>
    <xf borderId="78" fillId="0" fontId="12" numFmtId="168" xfId="0" applyAlignment="1" applyBorder="1" applyFont="1" applyNumberFormat="1">
      <alignment horizontal="center" shrinkToFit="1" vertical="center" wrapText="0"/>
    </xf>
    <xf borderId="15" fillId="0" fontId="12" numFmtId="166" xfId="0" applyAlignment="1" applyBorder="1" applyFont="1" applyNumberFormat="1">
      <alignment horizontal="center" shrinkToFit="1" vertical="center" wrapText="0"/>
    </xf>
    <xf borderId="0" fillId="0" fontId="14" numFmtId="0" xfId="0" applyAlignment="1" applyFont="1">
      <alignment horizontal="right" vertical="center"/>
    </xf>
    <xf borderId="0" fillId="0" fontId="14" numFmtId="0" xfId="0" applyAlignment="1" applyFont="1">
      <alignment vertical="center"/>
    </xf>
    <xf borderId="0" fillId="0" fontId="15" numFmtId="0" xfId="0" applyAlignment="1" applyFont="1">
      <alignment vertical="center"/>
    </xf>
    <xf borderId="0" fillId="0" fontId="15" numFmtId="0" xfId="0" applyAlignment="1" applyFont="1">
      <alignment horizontal="center" vertical="center"/>
    </xf>
    <xf borderId="0" fillId="0" fontId="16" numFmtId="0" xfId="0" applyAlignment="1" applyFont="1">
      <alignment vertical="center"/>
    </xf>
    <xf borderId="0" fillId="0" fontId="15" numFmtId="0" xfId="0" applyAlignment="1" applyFont="1">
      <alignment horizontal="left" vertical="center"/>
    </xf>
    <xf borderId="0" fillId="0" fontId="15" numFmtId="169" xfId="0" applyAlignment="1" applyFont="1" applyNumberFormat="1">
      <alignment horizontal="left" vertical="center"/>
    </xf>
    <xf borderId="0" fillId="0" fontId="15" numFmtId="169" xfId="0" applyAlignment="1" applyFont="1" applyNumberFormat="1">
      <alignment vertical="center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left"/>
    </xf>
    <xf borderId="13" fillId="0" fontId="15" numFmtId="0" xfId="0" applyAlignment="1" applyBorder="1" applyFont="1">
      <alignment horizontal="center" vertical="center"/>
    </xf>
    <xf borderId="38" fillId="0" fontId="15" numFmtId="0" xfId="0" applyAlignment="1" applyBorder="1" applyFont="1">
      <alignment horizontal="center" vertical="center"/>
    </xf>
    <xf borderId="38" fillId="0" fontId="15" numFmtId="0" xfId="0" applyAlignment="1" applyBorder="1" applyFont="1">
      <alignment horizontal="center" shrinkToFit="1" vertical="center" wrapText="0"/>
    </xf>
    <xf borderId="69" fillId="0" fontId="17" numFmtId="0" xfId="0" applyAlignment="1" applyBorder="1" applyFont="1">
      <alignment horizontal="center" shrinkToFit="1" vertical="center" wrapText="0"/>
    </xf>
    <xf borderId="69" fillId="0" fontId="15" numFmtId="0" xfId="0" applyAlignment="1" applyBorder="1" applyFont="1">
      <alignment horizontal="center" shrinkToFit="1" vertical="center" wrapText="0"/>
    </xf>
    <xf borderId="69" fillId="0" fontId="15" numFmtId="164" xfId="0" applyAlignment="1" applyBorder="1" applyFont="1" applyNumberFormat="1">
      <alignment horizontal="center" shrinkToFit="1" vertical="center" wrapText="0"/>
    </xf>
    <xf borderId="38" fillId="0" fontId="15" numFmtId="164" xfId="0" applyAlignment="1" applyBorder="1" applyFont="1" applyNumberFormat="1">
      <alignment horizontal="center" shrinkToFit="1" vertical="center" wrapText="0"/>
    </xf>
    <xf borderId="38" fillId="0" fontId="1" numFmtId="0" xfId="0" applyAlignment="1" applyBorder="1" applyFont="1">
      <alignment horizontal="center"/>
    </xf>
    <xf borderId="69" fillId="0" fontId="1" numFmtId="0" xfId="0" applyAlignment="1" applyBorder="1" applyFont="1">
      <alignment horizontal="center"/>
    </xf>
    <xf borderId="0" fillId="0" fontId="15" numFmtId="0" xfId="0" applyFont="1"/>
    <xf borderId="0" fillId="0" fontId="18" numFmtId="0" xfId="0" applyAlignment="1" applyFont="1">
      <alignment vertical="center"/>
    </xf>
    <xf borderId="69" fillId="0" fontId="19" numFmtId="0" xfId="0" applyAlignment="1" applyBorder="1" applyFont="1">
      <alignment horizontal="center" shrinkToFit="1" vertical="center" wrapText="0"/>
    </xf>
    <xf borderId="0" fillId="0" fontId="20" numFmtId="0" xfId="0" applyAlignment="1" applyFont="1">
      <alignment horizontal="center" vertical="center"/>
    </xf>
    <xf borderId="69" fillId="0" fontId="20" numFmtId="0" xfId="0" applyAlignment="1" applyBorder="1" applyFont="1">
      <alignment horizontal="center" shrinkToFit="1" vertical="center" wrapText="0"/>
    </xf>
    <xf borderId="79" fillId="4" fontId="1" numFmtId="0" xfId="0" applyBorder="1" applyFill="1" applyFont="1"/>
    <xf borderId="79" fillId="5" fontId="1" numFmtId="0" xfId="0" applyBorder="1" applyFill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86"/>
    <col customWidth="1" min="2" max="2" width="27.43"/>
    <col customWidth="1" min="3" max="3" width="9.0"/>
    <col customWidth="1" min="4" max="4" width="14.57"/>
    <col customWidth="1" min="5" max="5" width="17.71"/>
    <col customWidth="1" min="6" max="11" width="9.0"/>
  </cols>
  <sheetData>
    <row r="1" ht="13.5" customHeight="1"/>
    <row r="2" ht="13.5" customHeight="1">
      <c r="A2" s="1" t="s">
        <v>0</v>
      </c>
      <c r="B2" s="1" t="s">
        <v>1</v>
      </c>
      <c r="D2" t="s">
        <v>2</v>
      </c>
      <c r="E2" t="s">
        <v>3</v>
      </c>
    </row>
    <row r="3" ht="13.5" customHeight="1">
      <c r="C3" s="2"/>
      <c r="D3" s="2"/>
    </row>
    <row r="4" ht="13.5" customHeight="1">
      <c r="A4" s="3" t="s">
        <v>4</v>
      </c>
      <c r="B4" s="4"/>
    </row>
    <row r="5" ht="13.5" customHeight="1">
      <c r="A5" s="5" t="s">
        <v>5</v>
      </c>
      <c r="B5" s="6">
        <v>44555.0</v>
      </c>
    </row>
    <row r="6" ht="13.5" customHeight="1">
      <c r="A6" s="7" t="s">
        <v>6</v>
      </c>
      <c r="B6" s="8" t="s">
        <v>7</v>
      </c>
      <c r="D6" s="9"/>
      <c r="E6" s="10" t="s">
        <v>8</v>
      </c>
    </row>
    <row r="7" ht="13.5" customHeight="1">
      <c r="A7" s="11" t="s">
        <v>9</v>
      </c>
      <c r="B7" s="12" t="str">
        <f>E11</f>
        <v>八幡</v>
      </c>
      <c r="D7" s="13">
        <v>1.0</v>
      </c>
      <c r="E7" s="14" t="s">
        <v>10</v>
      </c>
    </row>
    <row r="8" ht="13.5" customHeight="1">
      <c r="A8" s="15" t="s">
        <v>11</v>
      </c>
      <c r="B8" s="16" t="str">
        <f>E15</f>
        <v>ジュニオール</v>
      </c>
      <c r="D8" s="7">
        <v>2.0</v>
      </c>
      <c r="E8" s="14" t="s">
        <v>12</v>
      </c>
    </row>
    <row r="9" ht="13.5" customHeight="1">
      <c r="D9" s="7">
        <v>3.0</v>
      </c>
      <c r="E9" s="14" t="s">
        <v>13</v>
      </c>
    </row>
    <row r="10" ht="13.5" customHeight="1">
      <c r="A10" s="3" t="s">
        <v>14</v>
      </c>
      <c r="B10" s="4"/>
      <c r="D10" s="7">
        <v>4.0</v>
      </c>
      <c r="E10" s="14" t="s">
        <v>15</v>
      </c>
    </row>
    <row r="11" ht="13.5" customHeight="1">
      <c r="A11" s="13" t="s">
        <v>5</v>
      </c>
      <c r="B11" s="17">
        <v>44556.0</v>
      </c>
      <c r="D11" s="7">
        <v>5.0</v>
      </c>
      <c r="E11" s="14" t="s">
        <v>16</v>
      </c>
      <c r="F11" t="s">
        <v>17</v>
      </c>
    </row>
    <row r="12" ht="13.5" customHeight="1">
      <c r="A12" s="7" t="s">
        <v>6</v>
      </c>
      <c r="B12" s="8" t="s">
        <v>7</v>
      </c>
      <c r="D12" s="7">
        <v>6.0</v>
      </c>
      <c r="E12" s="14" t="s">
        <v>18</v>
      </c>
    </row>
    <row r="13" ht="13.5" customHeight="1">
      <c r="A13" s="11" t="s">
        <v>9</v>
      </c>
      <c r="B13" s="12" t="str">
        <f>E7</f>
        <v>旭森</v>
      </c>
      <c r="D13" s="7">
        <v>7.0</v>
      </c>
      <c r="E13" s="14" t="s">
        <v>3</v>
      </c>
    </row>
    <row r="14" ht="13.5" customHeight="1">
      <c r="A14" s="15" t="s">
        <v>11</v>
      </c>
      <c r="B14" s="16" t="str">
        <f>E10</f>
        <v>五個荘</v>
      </c>
      <c r="D14" s="11">
        <v>8.0</v>
      </c>
      <c r="E14" s="14" t="s">
        <v>19</v>
      </c>
    </row>
    <row r="15" ht="13.5" customHeight="1">
      <c r="D15" s="15">
        <v>9.0</v>
      </c>
      <c r="E15" s="14" t="s">
        <v>20</v>
      </c>
    </row>
    <row r="16" ht="13.5" customHeight="1">
      <c r="A16" s="3" t="s">
        <v>21</v>
      </c>
      <c r="B16" s="4"/>
    </row>
    <row r="17" ht="13.5" customHeight="1">
      <c r="A17" s="13" t="s">
        <v>5</v>
      </c>
      <c r="B17" s="17">
        <v>44576.0</v>
      </c>
    </row>
    <row r="18" ht="13.5" customHeight="1">
      <c r="A18" s="7" t="s">
        <v>6</v>
      </c>
      <c r="B18" s="8" t="s">
        <v>22</v>
      </c>
    </row>
    <row r="19" ht="13.5" customHeight="1">
      <c r="A19" s="11" t="s">
        <v>9</v>
      </c>
      <c r="B19" s="12" t="str">
        <f>E12</f>
        <v>金城</v>
      </c>
    </row>
    <row r="20" ht="13.5" customHeight="1">
      <c r="A20" s="15" t="s">
        <v>11</v>
      </c>
      <c r="B20" s="16" t="str">
        <f>E9</f>
        <v>アドバンス</v>
      </c>
    </row>
    <row r="21" ht="13.5" customHeight="1"/>
    <row r="22" ht="13.5" customHeight="1">
      <c r="A22" s="3" t="s">
        <v>23</v>
      </c>
      <c r="B22" s="4"/>
    </row>
    <row r="23" ht="13.5" customHeight="1">
      <c r="A23" s="13" t="s">
        <v>5</v>
      </c>
      <c r="B23" s="17">
        <v>44583.0</v>
      </c>
    </row>
    <row r="24" ht="13.5" customHeight="1">
      <c r="A24" s="7" t="s">
        <v>6</v>
      </c>
      <c r="B24" s="8" t="s">
        <v>24</v>
      </c>
    </row>
    <row r="25" ht="13.5" customHeight="1">
      <c r="A25" s="11" t="s">
        <v>9</v>
      </c>
      <c r="B25" s="12" t="str">
        <f>E14</f>
        <v>竜王</v>
      </c>
    </row>
    <row r="26" ht="13.5" customHeight="1">
      <c r="A26" s="15" t="s">
        <v>11</v>
      </c>
      <c r="B26" s="16" t="str">
        <f>E8</f>
        <v>亀山</v>
      </c>
    </row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mergeCells count="4">
    <mergeCell ref="A4:B4"/>
    <mergeCell ref="A10:B10"/>
    <mergeCell ref="A16:B16"/>
    <mergeCell ref="A22:B22"/>
  </mergeCells>
  <printOptions/>
  <pageMargins bottom="0.75" footer="0.0" header="0.0" left="0.6986111111111111" right="0.6986111111111111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4.29"/>
    <col customWidth="1" min="3" max="29" width="2.86"/>
    <col customWidth="1" min="30" max="32" width="5.14"/>
    <col customWidth="1" min="33" max="33" width="6.43"/>
    <col customWidth="1" min="34" max="34" width="5.14"/>
    <col customWidth="1" min="35" max="35" width="5.86"/>
    <col customWidth="1" min="36" max="36" width="5.14"/>
    <col customWidth="1" hidden="1" min="37" max="37" width="6.57"/>
    <col customWidth="1" min="38" max="38" width="7.86"/>
    <col customWidth="1" hidden="1" min="39" max="39" width="9.0"/>
  </cols>
  <sheetData>
    <row r="1" ht="19.5" customHeight="1">
      <c r="A1" s="18" t="str">
        <f>'情報記入シート'!B2</f>
        <v>湖東ブロックU-11_1部後期リーグ戦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20"/>
    </row>
    <row r="2" ht="19.5" customHeight="1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3"/>
    </row>
    <row r="3" ht="19.5" customHeight="1">
      <c r="AH3" s="24" t="s">
        <v>25</v>
      </c>
      <c r="AI3" s="24" t="s">
        <v>26</v>
      </c>
      <c r="AJ3" s="25" t="s">
        <v>27</v>
      </c>
      <c r="AK3" s="25"/>
      <c r="AL3">
        <v>3.0</v>
      </c>
    </row>
    <row r="4" ht="19.5" customHeight="1">
      <c r="F4" s="26"/>
      <c r="G4" s="2"/>
      <c r="H4" s="2"/>
      <c r="I4" s="27"/>
      <c r="J4" s="27"/>
      <c r="K4" s="27"/>
      <c r="L4" s="26"/>
      <c r="M4" s="26"/>
      <c r="N4" s="26"/>
      <c r="O4" s="24"/>
      <c r="P4" s="24"/>
      <c r="Q4" s="24"/>
      <c r="R4" s="27"/>
      <c r="S4" s="27"/>
      <c r="T4" s="27"/>
      <c r="U4" s="26"/>
      <c r="V4" s="26"/>
      <c r="W4" s="26"/>
      <c r="X4" s="26"/>
      <c r="Y4" s="26"/>
      <c r="Z4" s="26"/>
      <c r="AA4" s="26"/>
      <c r="AB4" s="26"/>
      <c r="AC4" s="26"/>
      <c r="AH4" s="24" t="s">
        <v>28</v>
      </c>
      <c r="AI4" s="24" t="s">
        <v>29</v>
      </c>
      <c r="AJ4" s="25" t="s">
        <v>27</v>
      </c>
      <c r="AK4" s="25"/>
      <c r="AL4">
        <v>1.0</v>
      </c>
    </row>
    <row r="5" ht="19.5" customHeight="1">
      <c r="F5" s="28"/>
      <c r="G5" s="29"/>
      <c r="H5" s="29"/>
      <c r="I5" s="28"/>
      <c r="J5" s="30"/>
      <c r="K5" s="30"/>
      <c r="L5" s="28"/>
      <c r="M5" s="31"/>
      <c r="N5" s="31"/>
      <c r="O5" s="28"/>
      <c r="P5" s="32"/>
      <c r="Q5" s="32"/>
      <c r="R5" s="28"/>
      <c r="S5" s="30"/>
      <c r="T5" s="30"/>
      <c r="U5" s="28"/>
      <c r="V5" s="31"/>
      <c r="W5" s="31"/>
      <c r="X5" s="31"/>
      <c r="Y5" s="31"/>
      <c r="Z5" s="31"/>
      <c r="AA5" s="28"/>
      <c r="AB5" s="31"/>
      <c r="AC5" s="31"/>
      <c r="AH5" s="24" t="s">
        <v>30</v>
      </c>
      <c r="AI5" s="24" t="s">
        <v>31</v>
      </c>
      <c r="AJ5" s="25" t="s">
        <v>27</v>
      </c>
      <c r="AK5" s="25"/>
      <c r="AL5">
        <v>0.0</v>
      </c>
    </row>
    <row r="6" ht="19.5" customHeight="1">
      <c r="A6" s="33" t="s">
        <v>32</v>
      </c>
      <c r="B6" s="34"/>
      <c r="C6" s="35" t="str">
        <f>A8</f>
        <v>旭森</v>
      </c>
      <c r="D6" s="36"/>
      <c r="E6" s="34"/>
      <c r="F6" s="37" t="str">
        <f>A9</f>
        <v>亀山</v>
      </c>
      <c r="G6" s="36"/>
      <c r="H6" s="34"/>
      <c r="I6" s="35" t="str">
        <f>A10</f>
        <v>アドバンス</v>
      </c>
      <c r="J6" s="36"/>
      <c r="K6" s="34"/>
      <c r="L6" s="35" t="str">
        <f>A11</f>
        <v>五個荘</v>
      </c>
      <c r="M6" s="36"/>
      <c r="N6" s="34"/>
      <c r="O6" s="35" t="str">
        <f>A12</f>
        <v>八幡</v>
      </c>
      <c r="P6" s="36"/>
      <c r="Q6" s="34"/>
      <c r="R6" s="35" t="str">
        <f>A13</f>
        <v>金城</v>
      </c>
      <c r="S6" s="36"/>
      <c r="T6" s="34"/>
      <c r="U6" s="37" t="str">
        <f>A14</f>
        <v>プライマリー</v>
      </c>
      <c r="V6" s="36"/>
      <c r="W6" s="36"/>
      <c r="X6" s="37" t="str">
        <f>A15</f>
        <v>竜王</v>
      </c>
      <c r="Y6" s="36"/>
      <c r="Z6" s="36"/>
      <c r="AA6" s="35" t="str">
        <f>A16</f>
        <v>ジュニオール</v>
      </c>
      <c r="AB6" s="36"/>
      <c r="AC6" s="34"/>
      <c r="AD6" s="38" t="s">
        <v>25</v>
      </c>
      <c r="AE6" s="38" t="s">
        <v>30</v>
      </c>
      <c r="AF6" s="38" t="s">
        <v>33</v>
      </c>
      <c r="AG6" s="38" t="s">
        <v>34</v>
      </c>
      <c r="AH6" s="38" t="s">
        <v>35</v>
      </c>
      <c r="AI6" s="39" t="s">
        <v>36</v>
      </c>
      <c r="AJ6" s="33" t="s">
        <v>27</v>
      </c>
      <c r="AK6" s="40"/>
      <c r="AL6" s="41" t="s">
        <v>37</v>
      </c>
      <c r="AM6" s="42"/>
    </row>
    <row r="7" ht="19.5" customHeight="1">
      <c r="A7" s="43"/>
      <c r="B7" s="44"/>
      <c r="C7" s="43"/>
      <c r="D7" s="28"/>
      <c r="E7" s="44"/>
      <c r="F7" s="45"/>
      <c r="H7" s="46"/>
      <c r="I7" s="45"/>
      <c r="K7" s="46"/>
      <c r="L7" s="45"/>
      <c r="N7" s="46"/>
      <c r="O7" s="45"/>
      <c r="Q7" s="46"/>
      <c r="R7" s="45"/>
      <c r="T7" s="46"/>
      <c r="U7" s="45"/>
      <c r="X7" s="45"/>
      <c r="AA7" s="47"/>
      <c r="AB7" s="48"/>
      <c r="AC7" s="49"/>
      <c r="AD7" s="50"/>
      <c r="AE7" s="50"/>
      <c r="AF7" s="50"/>
      <c r="AG7" s="50"/>
      <c r="AH7" s="50"/>
      <c r="AI7" s="50"/>
      <c r="AJ7" s="45"/>
      <c r="AK7" s="24"/>
      <c r="AL7" s="51"/>
      <c r="AM7" s="45"/>
    </row>
    <row r="8" ht="39.75" customHeight="1">
      <c r="A8" s="52" t="str">
        <f>'情報記入シート'!E7</f>
        <v>旭森</v>
      </c>
      <c r="B8" s="53"/>
      <c r="C8" s="54"/>
      <c r="D8" s="55"/>
      <c r="E8" s="56"/>
      <c r="F8" s="57" t="str">
        <f>'第１節'!G16</f>
        <v>0</v>
      </c>
      <c r="G8" s="58" t="str">
        <f>IF((F8-H8)=0,"△",IF((F8-H8)&gt;=1,"○","●"))</f>
        <v>△</v>
      </c>
      <c r="H8" s="59" t="str">
        <f>'第１節'!I16</f>
        <v>0</v>
      </c>
      <c r="I8" s="57" t="str">
        <f>'第2節'!G16</f>
        <v/>
      </c>
      <c r="J8" s="58" t="str">
        <f t="shared" ref="J8:J9" si="1">IF((I8-K8)=0,"△",IF((I8-K8)&gt;=1,"○","●"))</f>
        <v>△</v>
      </c>
      <c r="K8" s="59" t="str">
        <f>'第2節'!I16</f>
        <v/>
      </c>
      <c r="L8" s="57" t="str">
        <f>'第３節'!G25</f>
        <v/>
      </c>
      <c r="M8" s="58" t="str">
        <f t="shared" ref="M8:M10" si="2">IF((L8-N8)=0,"△",IF((L8-N8)&gt;=1,"○","●"))</f>
        <v>△</v>
      </c>
      <c r="N8" s="59" t="str">
        <f>'第３節'!I25</f>
        <v/>
      </c>
      <c r="O8" s="57" t="str">
        <f>'第４節'!G22</f>
        <v/>
      </c>
      <c r="P8" s="58" t="str">
        <f t="shared" ref="P8:P11" si="3">IF((O8-Q8)=0,"△",IF((O8-Q8)&gt;=1,"○","●"))</f>
        <v>△</v>
      </c>
      <c r="Q8" s="59" t="str">
        <f>'第４節'!I22</f>
        <v/>
      </c>
      <c r="R8" s="60" t="str">
        <f>'第４節'!G18</f>
        <v/>
      </c>
      <c r="S8" s="58" t="str">
        <f t="shared" ref="S8:S12" si="4">IF((R8-T8)=0,"△",IF((R8-T8)&gt;=1,"○","●"))</f>
        <v>△</v>
      </c>
      <c r="T8" s="59" t="str">
        <f>'第４節'!I18</f>
        <v/>
      </c>
      <c r="U8" s="57" t="str">
        <f>'第３節'!G22</f>
        <v/>
      </c>
      <c r="V8" s="58" t="str">
        <f t="shared" ref="V8:V13" si="5">IF((U8-W8)=0,"△",IF((U8-W8)&gt;=1,"○","●"))</f>
        <v>△</v>
      </c>
      <c r="W8" s="59" t="str">
        <f>'第３節'!I22</f>
        <v/>
      </c>
      <c r="X8" s="57" t="str">
        <f>'第2節'!G21</f>
        <v/>
      </c>
      <c r="Y8" s="58" t="str">
        <f t="shared" ref="Y8:Y14" si="6">IF((X8-Z8)=0,"△",IF((X8-Z8)&gt;=1,"○","●"))</f>
        <v>△</v>
      </c>
      <c r="Z8" s="59" t="str">
        <f>'第2節'!I21</f>
        <v/>
      </c>
      <c r="AA8" s="57" t="str">
        <f>'第１節'!G20</f>
        <v>1</v>
      </c>
      <c r="AB8" s="58" t="str">
        <f t="shared" ref="AB8:AB15" si="7">IF((AA8-AC8)=0,"△",IF((AA8-AC8)&gt;=1,"○","●"))</f>
        <v>●</v>
      </c>
      <c r="AC8" s="59" t="str">
        <f>'第１節'!I20</f>
        <v>4</v>
      </c>
      <c r="AD8" s="61" t="str">
        <f t="shared" ref="AD8:AD16" si="8">COUNTIF(C8:AC8,"○")</f>
        <v>0</v>
      </c>
      <c r="AE8" s="62" t="str">
        <f t="shared" ref="AE8:AE16" si="9">COUNTIF(C8:AC8,"●")</f>
        <v>1</v>
      </c>
      <c r="AF8" s="62" t="str">
        <f t="shared" ref="AF8:AF16" si="10">COUNTIF(C8:AC8,"△")</f>
        <v>7</v>
      </c>
      <c r="AG8" s="62" t="str">
        <f>F8+I8+L8+O8+R8+U8+AA8+X8</f>
        <v>1</v>
      </c>
      <c r="AH8" s="62" t="str">
        <f>H8+K8+N8+Q8+T8+W8+AC8+Z8</f>
        <v>4</v>
      </c>
      <c r="AI8" s="62" t="str">
        <f t="shared" ref="AI8:AI16" si="11">AG8-AH8</f>
        <v>-3</v>
      </c>
      <c r="AJ8" s="63" t="str">
        <f t="shared" ref="AJ8:AJ16" si="12">AD8*3+AF8*1</f>
        <v>7</v>
      </c>
      <c r="AK8" s="64" t="str">
        <f t="shared" ref="AK8:AK16" si="13">AJ8*1000+AI8*10+AG8</f>
        <v>6971</v>
      </c>
      <c r="AL8" s="65" t="str">
        <f>RANK(AK8,(AK8,AK9,AK10,AK11,AK12,AK13,AK14,AK15,AK16),0)</f>
        <v>#ERROR!</v>
      </c>
      <c r="AM8" s="66" t="str">
        <f t="shared" ref="AM8:AM16" si="14">(AJ8+#REF!)*1000+(AI8+#REF!)*10+AG8+#REF!</f>
        <v>#REF!</v>
      </c>
    </row>
    <row r="9" ht="39.75" customHeight="1">
      <c r="A9" s="52" t="str">
        <f>'情報記入シート'!E8</f>
        <v>亀山</v>
      </c>
      <c r="B9" s="67"/>
      <c r="C9" s="68" t="str">
        <f>H8</f>
        <v/>
      </c>
      <c r="D9" s="58" t="str">
        <f t="shared" ref="D9:D16" si="15">IF((C9-E9)=0,"△",IF((C9-E9)&gt;=1,"○","●"))</f>
        <v>△</v>
      </c>
      <c r="E9" s="69" t="str">
        <f>F8</f>
        <v/>
      </c>
      <c r="F9" s="70"/>
      <c r="G9" s="55"/>
      <c r="H9" s="56"/>
      <c r="I9" s="57" t="str">
        <f>'第１節'!G21</f>
        <v>0</v>
      </c>
      <c r="J9" s="58" t="str">
        <f t="shared" si="1"/>
        <v>△</v>
      </c>
      <c r="K9" s="59" t="str">
        <f>'第１節'!I21</f>
        <v>0</v>
      </c>
      <c r="L9" s="57" t="str">
        <f>'第2節'!G17</f>
        <v/>
      </c>
      <c r="M9" s="58" t="str">
        <f t="shared" si="2"/>
        <v>△</v>
      </c>
      <c r="N9" s="59" t="str">
        <f>'第2節'!I17</f>
        <v/>
      </c>
      <c r="O9" s="57" t="str">
        <f>'第３節'!G19</f>
        <v/>
      </c>
      <c r="P9" s="58" t="str">
        <f t="shared" si="3"/>
        <v>△</v>
      </c>
      <c r="Q9" s="59" t="str">
        <f>'第３節'!I19</f>
        <v/>
      </c>
      <c r="R9" s="60" t="str">
        <f>'第４節'!G23</f>
        <v/>
      </c>
      <c r="S9" s="58" t="str">
        <f t="shared" si="4"/>
        <v>△</v>
      </c>
      <c r="T9" s="59" t="str">
        <f>'第４節'!I23</f>
        <v/>
      </c>
      <c r="U9" s="57" t="str">
        <f>'第４節'!G19</f>
        <v/>
      </c>
      <c r="V9" s="58" t="str">
        <f t="shared" si="5"/>
        <v>△</v>
      </c>
      <c r="W9" s="59" t="str">
        <f>'第４節'!I19</f>
        <v/>
      </c>
      <c r="X9" s="57" t="str">
        <f>'第３節'!G21</f>
        <v/>
      </c>
      <c r="Y9" s="58" t="str">
        <f t="shared" si="6"/>
        <v>△</v>
      </c>
      <c r="Z9" s="59" t="str">
        <f>'第３節'!I21</f>
        <v/>
      </c>
      <c r="AA9" s="57" t="str">
        <f>'第2節'!G20</f>
        <v/>
      </c>
      <c r="AB9" s="58" t="str">
        <f t="shared" si="7"/>
        <v>△</v>
      </c>
      <c r="AC9" s="59" t="str">
        <f>'第2節'!I20</f>
        <v/>
      </c>
      <c r="AD9" s="71" t="str">
        <f t="shared" si="8"/>
        <v>0</v>
      </c>
      <c r="AE9" s="62" t="str">
        <f t="shared" si="9"/>
        <v>0</v>
      </c>
      <c r="AF9" s="62" t="str">
        <f t="shared" si="10"/>
        <v>8</v>
      </c>
      <c r="AG9" s="72" t="str">
        <f>C9+I9+L9+O9+R9+U9+AA9+X9</f>
        <v/>
      </c>
      <c r="AH9" s="72" t="str">
        <f>E9+K9+N9+Q9+T9+W9+AC9+Z9</f>
        <v/>
      </c>
      <c r="AI9" s="72" t="str">
        <f t="shared" si="11"/>
        <v/>
      </c>
      <c r="AJ9" s="63" t="str">
        <f t="shared" si="12"/>
        <v>8</v>
      </c>
      <c r="AK9" s="73" t="str">
        <f t="shared" si="13"/>
        <v>8,000</v>
      </c>
      <c r="AL9" s="65" t="str">
        <f>RANK(AK9,(AK8,AK9,AK10,AK11,AK12,AK13,AK14,AK15,AK16),0)</f>
        <v>#ERROR!</v>
      </c>
      <c r="AM9" s="66" t="str">
        <f t="shared" si="14"/>
        <v>#REF!</v>
      </c>
    </row>
    <row r="10" ht="39.75" customHeight="1">
      <c r="A10" s="52" t="str">
        <f>'情報記入シート'!E9</f>
        <v>アドバンス</v>
      </c>
      <c r="B10" s="67"/>
      <c r="C10" s="68" t="str">
        <f>K8</f>
        <v/>
      </c>
      <c r="D10" s="58" t="str">
        <f t="shared" si="15"/>
        <v>△</v>
      </c>
      <c r="E10" s="69" t="str">
        <f>I8</f>
        <v/>
      </c>
      <c r="F10" s="57" t="str">
        <f>K9</f>
        <v>0</v>
      </c>
      <c r="G10" s="58" t="str">
        <f t="shared" ref="G10:G16" si="16">IF((F10-H10)=0,"△",IF((F10-H10)&gt;=1,"○","●"))</f>
        <v>△</v>
      </c>
      <c r="H10" s="59" t="str">
        <f>I9</f>
        <v>0</v>
      </c>
      <c r="I10" s="70"/>
      <c r="J10" s="55"/>
      <c r="K10" s="56"/>
      <c r="L10" s="57" t="str">
        <f>'第１節'!G17</f>
        <v>0</v>
      </c>
      <c r="M10" s="58" t="str">
        <f t="shared" si="2"/>
        <v>●</v>
      </c>
      <c r="N10" s="59" t="str">
        <f>'第１節'!I17</f>
        <v>1</v>
      </c>
      <c r="O10" s="57" t="str">
        <f>'第2節'!G22</f>
        <v/>
      </c>
      <c r="P10" s="58" t="str">
        <f t="shared" si="3"/>
        <v>△</v>
      </c>
      <c r="Q10" s="59" t="str">
        <f>'第2節'!I22</f>
        <v/>
      </c>
      <c r="R10" s="60" t="str">
        <f>'第３節'!G24</f>
        <v/>
      </c>
      <c r="S10" s="58" t="str">
        <f t="shared" si="4"/>
        <v>△</v>
      </c>
      <c r="T10" s="59" t="str">
        <f>'第３節'!I24</f>
        <v/>
      </c>
      <c r="U10" s="57" t="str">
        <f>'第４節'!G24</f>
        <v/>
      </c>
      <c r="V10" s="58" t="str">
        <f t="shared" si="5"/>
        <v>△</v>
      </c>
      <c r="W10" s="59" t="str">
        <f>'第４節'!I24</f>
        <v/>
      </c>
      <c r="X10" s="57" t="str">
        <f>'第４節'!G20</f>
        <v/>
      </c>
      <c r="Y10" s="58" t="str">
        <f t="shared" si="6"/>
        <v>△</v>
      </c>
      <c r="Z10" s="59" t="str">
        <f>'第４節'!I20</f>
        <v/>
      </c>
      <c r="AA10" s="57" t="str">
        <f>'第３節'!G20</f>
        <v/>
      </c>
      <c r="AB10" s="58" t="str">
        <f t="shared" si="7"/>
        <v>△</v>
      </c>
      <c r="AC10" s="59" t="str">
        <f>'第３節'!I20</f>
        <v/>
      </c>
      <c r="AD10" s="71" t="str">
        <f t="shared" si="8"/>
        <v>0</v>
      </c>
      <c r="AE10" s="62" t="str">
        <f t="shared" si="9"/>
        <v>1</v>
      </c>
      <c r="AF10" s="62" t="str">
        <f t="shared" si="10"/>
        <v>7</v>
      </c>
      <c r="AG10" s="72" t="str">
        <f>C10+F10+L10+O10+R10+U10+AA10+X10</f>
        <v/>
      </c>
      <c r="AH10" s="72" t="str">
        <f>E10+H10+N10+Q10+T10+W10+AC10+Z10</f>
        <v>1</v>
      </c>
      <c r="AI10" s="72" t="str">
        <f t="shared" si="11"/>
        <v>-1</v>
      </c>
      <c r="AJ10" s="63" t="str">
        <f t="shared" si="12"/>
        <v>7</v>
      </c>
      <c r="AK10" s="73" t="str">
        <f t="shared" si="13"/>
        <v>6,990</v>
      </c>
      <c r="AL10" s="65" t="str">
        <f>RANK(AK10,(AK8,AK9,AK10,AK11,AK12,AK13,AK14,AK15,AK16),0)</f>
        <v>#ERROR!</v>
      </c>
      <c r="AM10" s="66" t="str">
        <f t="shared" si="14"/>
        <v>#REF!</v>
      </c>
    </row>
    <row r="11" ht="39.75" customHeight="1">
      <c r="A11" s="52" t="str">
        <f>'情報記入シート'!E10</f>
        <v>五個荘</v>
      </c>
      <c r="B11" s="67"/>
      <c r="C11" s="68" t="str">
        <f>N8</f>
        <v/>
      </c>
      <c r="D11" s="58" t="str">
        <f t="shared" si="15"/>
        <v>△</v>
      </c>
      <c r="E11" s="69" t="str">
        <f>L8</f>
        <v/>
      </c>
      <c r="F11" s="57" t="str">
        <f>N9</f>
        <v/>
      </c>
      <c r="G11" s="58" t="str">
        <f t="shared" si="16"/>
        <v>△</v>
      </c>
      <c r="H11" s="59" t="str">
        <f>L9</f>
        <v/>
      </c>
      <c r="I11" s="57" t="str">
        <f>N10</f>
        <v>1</v>
      </c>
      <c r="J11" s="58" t="str">
        <f t="shared" ref="J11:J16" si="17">IF((I11-K11)=0,"△",IF((I11-K11)&gt;=1,"○","●"))</f>
        <v>○</v>
      </c>
      <c r="K11" s="59" t="str">
        <f>L10</f>
        <v>0</v>
      </c>
      <c r="L11" s="70"/>
      <c r="M11" s="55"/>
      <c r="N11" s="56"/>
      <c r="O11" s="57" t="str">
        <f>'第１節'!G22</f>
        <v>1</v>
      </c>
      <c r="P11" s="58" t="str">
        <f t="shared" si="3"/>
        <v>○</v>
      </c>
      <c r="Q11" s="59" t="str">
        <f>'第１節'!I22</f>
        <v>0</v>
      </c>
      <c r="R11" s="60" t="str">
        <f>'第2節'!G23</f>
        <v/>
      </c>
      <c r="S11" s="58" t="str">
        <f t="shared" si="4"/>
        <v>△</v>
      </c>
      <c r="T11" s="59" t="str">
        <f>'第2節'!I23</f>
        <v/>
      </c>
      <c r="U11" s="57" t="str">
        <f>'第３節'!G18</f>
        <v/>
      </c>
      <c r="V11" s="58" t="str">
        <f t="shared" si="5"/>
        <v>△</v>
      </c>
      <c r="W11" s="59" t="str">
        <f>'第３節'!I18</f>
        <v/>
      </c>
      <c r="X11" s="57" t="str">
        <f>'第４節'!G16</f>
        <v/>
      </c>
      <c r="Y11" s="58" t="str">
        <f t="shared" si="6"/>
        <v>△</v>
      </c>
      <c r="Z11" s="59" t="str">
        <f>'第４節'!I16</f>
        <v/>
      </c>
      <c r="AA11" s="57" t="str">
        <f>'第４節'!G21</f>
        <v/>
      </c>
      <c r="AB11" s="58" t="str">
        <f t="shared" si="7"/>
        <v>△</v>
      </c>
      <c r="AC11" s="59" t="str">
        <f>'第４節'!I21</f>
        <v/>
      </c>
      <c r="AD11" s="71" t="str">
        <f t="shared" si="8"/>
        <v>2</v>
      </c>
      <c r="AE11" s="62" t="str">
        <f t="shared" si="9"/>
        <v>0</v>
      </c>
      <c r="AF11" s="62" t="str">
        <f t="shared" si="10"/>
        <v>6</v>
      </c>
      <c r="AG11" s="72" t="str">
        <f>C11+F11+I11+O11+R11+U11+AA11+X11</f>
        <v>2</v>
      </c>
      <c r="AH11" s="72" t="str">
        <f>E11+K11+H11+Q11+T11+W11+AC11+Z11</f>
        <v/>
      </c>
      <c r="AI11" s="72" t="str">
        <f t="shared" si="11"/>
        <v>2</v>
      </c>
      <c r="AJ11" s="63" t="str">
        <f t="shared" si="12"/>
        <v>12</v>
      </c>
      <c r="AK11" s="73" t="str">
        <f t="shared" si="13"/>
        <v>12,022</v>
      </c>
      <c r="AL11" s="65" t="str">
        <f>RANK(AK11,(AK8,AK9,AK10,AK11,AK12,AK13,AK14,AK15,AK16),0)</f>
        <v>#ERROR!</v>
      </c>
      <c r="AM11" s="66" t="str">
        <f t="shared" si="14"/>
        <v>#REF!</v>
      </c>
    </row>
    <row r="12" ht="39.75" customHeight="1">
      <c r="A12" s="52" t="str">
        <f>'情報記入シート'!E11</f>
        <v>八幡</v>
      </c>
      <c r="B12" s="67"/>
      <c r="C12" s="68" t="str">
        <f>Q8</f>
        <v/>
      </c>
      <c r="D12" s="58" t="str">
        <f t="shared" si="15"/>
        <v>△</v>
      </c>
      <c r="E12" s="69" t="str">
        <f>O8</f>
        <v/>
      </c>
      <c r="F12" s="57" t="str">
        <f>Q9</f>
        <v/>
      </c>
      <c r="G12" s="58" t="str">
        <f t="shared" si="16"/>
        <v>△</v>
      </c>
      <c r="H12" s="59" t="str">
        <f>O9</f>
        <v/>
      </c>
      <c r="I12" s="57" t="str">
        <f>Q10</f>
        <v/>
      </c>
      <c r="J12" s="58" t="str">
        <f t="shared" si="17"/>
        <v>△</v>
      </c>
      <c r="K12" s="59" t="str">
        <f>O10</f>
        <v/>
      </c>
      <c r="L12" s="57" t="str">
        <f>Q11</f>
        <v>0</v>
      </c>
      <c r="M12" s="58" t="str">
        <f t="shared" ref="M12:M16" si="18">IF((L12-N12)=0,"△",IF((L12-N12)&gt;=1,"○","●"))</f>
        <v>●</v>
      </c>
      <c r="N12" s="59" t="str">
        <f>O11</f>
        <v>1</v>
      </c>
      <c r="O12" s="70"/>
      <c r="P12" s="55"/>
      <c r="Q12" s="56"/>
      <c r="R12" s="57" t="str">
        <f>'第１節'!G18</f>
        <v>0</v>
      </c>
      <c r="S12" s="58" t="str">
        <f t="shared" si="4"/>
        <v>△</v>
      </c>
      <c r="T12" s="59" t="str">
        <f>'第１節'!I18</f>
        <v>0</v>
      </c>
      <c r="U12" s="57" t="str">
        <f>'第2節'!G18</f>
        <v/>
      </c>
      <c r="V12" s="58" t="str">
        <f t="shared" si="5"/>
        <v>△</v>
      </c>
      <c r="W12" s="59" t="str">
        <f>'第2節'!I18</f>
        <v/>
      </c>
      <c r="X12" s="57" t="str">
        <f>'第３節'!G23</f>
        <v/>
      </c>
      <c r="Y12" s="58" t="str">
        <f t="shared" si="6"/>
        <v>△</v>
      </c>
      <c r="Z12" s="59" t="str">
        <f>'第３節'!I23</f>
        <v/>
      </c>
      <c r="AA12" s="57" t="str">
        <f>'第４節'!G17</f>
        <v/>
      </c>
      <c r="AB12" s="58" t="str">
        <f t="shared" si="7"/>
        <v>△</v>
      </c>
      <c r="AC12" s="59" t="str">
        <f>'第４節'!I17</f>
        <v/>
      </c>
      <c r="AD12" s="71" t="str">
        <f t="shared" si="8"/>
        <v>0</v>
      </c>
      <c r="AE12" s="62" t="str">
        <f t="shared" si="9"/>
        <v>1</v>
      </c>
      <c r="AF12" s="62" t="str">
        <f t="shared" si="10"/>
        <v>7</v>
      </c>
      <c r="AG12" s="72" t="str">
        <f>C12+F12+I12+L12+R12+U12+AA12+X12</f>
        <v/>
      </c>
      <c r="AH12" s="72" t="str">
        <f>E12+K12+N12+H12+T12+W12+AC12+Z12</f>
        <v>1</v>
      </c>
      <c r="AI12" s="72" t="str">
        <f t="shared" si="11"/>
        <v>-1</v>
      </c>
      <c r="AJ12" s="63" t="str">
        <f t="shared" si="12"/>
        <v>7</v>
      </c>
      <c r="AK12" s="73" t="str">
        <f t="shared" si="13"/>
        <v>6,990</v>
      </c>
      <c r="AL12" s="65" t="str">
        <f>RANK(AK12,(AK8,AK9,AK10,AK11,AK12,AK13,AK14,AK15,AK16),0)</f>
        <v>#ERROR!</v>
      </c>
      <c r="AM12" s="66" t="str">
        <f t="shared" si="14"/>
        <v>#REF!</v>
      </c>
    </row>
    <row r="13" ht="39.75" customHeight="1">
      <c r="A13" s="52" t="str">
        <f>'情報記入シート'!E12</f>
        <v>金城</v>
      </c>
      <c r="B13" s="67"/>
      <c r="C13" s="68" t="str">
        <f>T8</f>
        <v/>
      </c>
      <c r="D13" s="58" t="str">
        <f t="shared" si="15"/>
        <v>△</v>
      </c>
      <c r="E13" s="69" t="str">
        <f>R8</f>
        <v/>
      </c>
      <c r="F13" s="57" t="str">
        <f>T9</f>
        <v/>
      </c>
      <c r="G13" s="58" t="str">
        <f t="shared" si="16"/>
        <v>△</v>
      </c>
      <c r="H13" s="59" t="str">
        <f>R9</f>
        <v/>
      </c>
      <c r="I13" s="57" t="str">
        <f>T10</f>
        <v/>
      </c>
      <c r="J13" s="58" t="str">
        <f t="shared" si="17"/>
        <v>△</v>
      </c>
      <c r="K13" s="59" t="str">
        <f>R10</f>
        <v/>
      </c>
      <c r="L13" s="57" t="str">
        <f>T11</f>
        <v/>
      </c>
      <c r="M13" s="58" t="str">
        <f t="shared" si="18"/>
        <v>△</v>
      </c>
      <c r="N13" s="59" t="str">
        <f>R11</f>
        <v/>
      </c>
      <c r="O13" s="57" t="str">
        <f>T12</f>
        <v>0</v>
      </c>
      <c r="P13" s="58" t="str">
        <f t="shared" ref="P13:P16" si="19">IF((O13-Q13)=0,"△",IF((O13-Q13)&gt;=1,"○","●"))</f>
        <v>△</v>
      </c>
      <c r="Q13" s="59" t="str">
        <f>R12</f>
        <v>0</v>
      </c>
      <c r="R13" s="70"/>
      <c r="S13" s="55"/>
      <c r="T13" s="56"/>
      <c r="U13" s="57" t="str">
        <f>'第１節'!G23</f>
        <v>1</v>
      </c>
      <c r="V13" s="58" t="str">
        <f t="shared" si="5"/>
        <v>○</v>
      </c>
      <c r="W13" s="59" t="str">
        <f>'第１節'!I23</f>
        <v>0</v>
      </c>
      <c r="X13" s="57" t="str">
        <f>'第2節'!G19</f>
        <v/>
      </c>
      <c r="Y13" s="58" t="str">
        <f t="shared" si="6"/>
        <v>△</v>
      </c>
      <c r="Z13" s="59" t="str">
        <f>'第2節'!I19</f>
        <v/>
      </c>
      <c r="AA13" s="57" t="str">
        <f>'第３節'!G17</f>
        <v/>
      </c>
      <c r="AB13" s="58" t="str">
        <f t="shared" si="7"/>
        <v>△</v>
      </c>
      <c r="AC13" s="59" t="str">
        <f>'第３節'!I17</f>
        <v/>
      </c>
      <c r="AD13" s="71" t="str">
        <f t="shared" si="8"/>
        <v>1</v>
      </c>
      <c r="AE13" s="62" t="str">
        <f t="shared" si="9"/>
        <v>0</v>
      </c>
      <c r="AF13" s="62" t="str">
        <f t="shared" si="10"/>
        <v>7</v>
      </c>
      <c r="AG13" s="72" t="str">
        <f>C13+F13+I13+L13+O13+U13+AA13+X13</f>
        <v>1</v>
      </c>
      <c r="AH13" s="72" t="str">
        <f>E13+K13+N13+Q13+H13+W13+AC13+Z13</f>
        <v/>
      </c>
      <c r="AI13" s="72" t="str">
        <f t="shared" si="11"/>
        <v>1</v>
      </c>
      <c r="AJ13" s="63" t="str">
        <f t="shared" si="12"/>
        <v>10</v>
      </c>
      <c r="AK13" s="73" t="str">
        <f t="shared" si="13"/>
        <v>10,011</v>
      </c>
      <c r="AL13" s="65" t="str">
        <f>RANK(AK13,(AK8,AK9,AK10,AK11,AK12,AK13,AK14,AK15,AK16),0)</f>
        <v>#ERROR!</v>
      </c>
      <c r="AM13" s="66" t="str">
        <f t="shared" si="14"/>
        <v>#REF!</v>
      </c>
    </row>
    <row r="14" ht="39.75" customHeight="1">
      <c r="A14" s="74" t="str">
        <f>'情報記入シート'!E13</f>
        <v>プライマリー</v>
      </c>
      <c r="B14" s="75"/>
      <c r="C14" s="68" t="str">
        <f>W8</f>
        <v/>
      </c>
      <c r="D14" s="58" t="str">
        <f t="shared" si="15"/>
        <v>△</v>
      </c>
      <c r="E14" s="69" t="str">
        <f>U8</f>
        <v/>
      </c>
      <c r="F14" s="57" t="str">
        <f>W9</f>
        <v/>
      </c>
      <c r="G14" s="58" t="str">
        <f t="shared" si="16"/>
        <v>△</v>
      </c>
      <c r="H14" s="59" t="str">
        <f>U9</f>
        <v/>
      </c>
      <c r="I14" s="57" t="str">
        <f>W10</f>
        <v/>
      </c>
      <c r="J14" s="58" t="str">
        <f t="shared" si="17"/>
        <v>△</v>
      </c>
      <c r="K14" s="59" t="str">
        <f>U10</f>
        <v/>
      </c>
      <c r="L14" s="57" t="str">
        <f>W11</f>
        <v/>
      </c>
      <c r="M14" s="58" t="str">
        <f t="shared" si="18"/>
        <v>△</v>
      </c>
      <c r="N14" s="59" t="str">
        <f>U11</f>
        <v/>
      </c>
      <c r="O14" s="57" t="str">
        <f>W12</f>
        <v/>
      </c>
      <c r="P14" s="58" t="str">
        <f t="shared" si="19"/>
        <v>△</v>
      </c>
      <c r="Q14" s="59" t="str">
        <f>U12</f>
        <v/>
      </c>
      <c r="R14" s="57" t="str">
        <f>W13</f>
        <v>0</v>
      </c>
      <c r="S14" s="58" t="str">
        <f t="shared" ref="S14:S16" si="20">IF((R14-T14)=0,"△",IF((R14-T14)&gt;=1,"○","●"))</f>
        <v>●</v>
      </c>
      <c r="T14" s="59" t="str">
        <f>U13</f>
        <v>1</v>
      </c>
      <c r="U14" s="70"/>
      <c r="V14" s="55"/>
      <c r="W14" s="56"/>
      <c r="X14" s="57" t="str">
        <f>'第１節'!G19</f>
        <v>3</v>
      </c>
      <c r="Y14" s="58" t="str">
        <f t="shared" si="6"/>
        <v>○</v>
      </c>
      <c r="Z14" s="59" t="str">
        <f>'第１節'!I19</f>
        <v>0</v>
      </c>
      <c r="AA14" s="57" t="str">
        <f>'第2節'!G24</f>
        <v/>
      </c>
      <c r="AB14" s="58" t="str">
        <f t="shared" si="7"/>
        <v>△</v>
      </c>
      <c r="AC14" s="59" t="str">
        <f>'第2節'!I24</f>
        <v/>
      </c>
      <c r="AD14" s="71" t="str">
        <f t="shared" si="8"/>
        <v>1</v>
      </c>
      <c r="AE14" s="62" t="str">
        <f t="shared" si="9"/>
        <v>1</v>
      </c>
      <c r="AF14" s="62" t="str">
        <f t="shared" si="10"/>
        <v>6</v>
      </c>
      <c r="AG14" s="72" t="str">
        <f>C14+F14+I14+L14+O14+R14+AA14+X14</f>
        <v>3</v>
      </c>
      <c r="AH14" s="72" t="str">
        <f>E14+K14+N14+Q14+T14+H14+AC14+Z14</f>
        <v>1</v>
      </c>
      <c r="AI14" s="72" t="str">
        <f t="shared" si="11"/>
        <v>2</v>
      </c>
      <c r="AJ14" s="63" t="str">
        <f t="shared" si="12"/>
        <v>9</v>
      </c>
      <c r="AK14" s="73" t="str">
        <f t="shared" si="13"/>
        <v>9,023</v>
      </c>
      <c r="AL14" s="65" t="str">
        <f>RANK(AK14,(AK8,AK9,AK10,AK11,AK12,AK13,AK14,AK15,AK16),0)</f>
        <v>#ERROR!</v>
      </c>
      <c r="AM14" s="66" t="str">
        <f t="shared" si="14"/>
        <v>#REF!</v>
      </c>
    </row>
    <row r="15" ht="39.75" customHeight="1">
      <c r="A15" s="74" t="str">
        <f>'情報記入シート'!E14</f>
        <v>竜王</v>
      </c>
      <c r="B15" s="75"/>
      <c r="C15" s="68" t="str">
        <f>Z8</f>
        <v/>
      </c>
      <c r="D15" s="58" t="str">
        <f t="shared" si="15"/>
        <v>△</v>
      </c>
      <c r="E15" s="69" t="str">
        <f>X8</f>
        <v/>
      </c>
      <c r="F15" s="57" t="str">
        <f>Z9</f>
        <v/>
      </c>
      <c r="G15" s="58" t="str">
        <f t="shared" si="16"/>
        <v>△</v>
      </c>
      <c r="H15" s="59" t="str">
        <f>X9</f>
        <v/>
      </c>
      <c r="I15" s="57" t="str">
        <f>Z10</f>
        <v/>
      </c>
      <c r="J15" s="58" t="str">
        <f t="shared" si="17"/>
        <v>△</v>
      </c>
      <c r="K15" s="59" t="str">
        <f>X10</f>
        <v/>
      </c>
      <c r="L15" s="57" t="str">
        <f>Z11</f>
        <v/>
      </c>
      <c r="M15" s="58" t="str">
        <f t="shared" si="18"/>
        <v>△</v>
      </c>
      <c r="N15" s="59" t="str">
        <f>X11</f>
        <v/>
      </c>
      <c r="O15" s="57" t="str">
        <f>Z12</f>
        <v/>
      </c>
      <c r="P15" s="58" t="str">
        <f t="shared" si="19"/>
        <v>△</v>
      </c>
      <c r="Q15" s="59" t="str">
        <f>X12</f>
        <v/>
      </c>
      <c r="R15" s="57" t="str">
        <f>Z13</f>
        <v/>
      </c>
      <c r="S15" s="58" t="str">
        <f t="shared" si="20"/>
        <v>△</v>
      </c>
      <c r="T15" s="59" t="str">
        <f>X13</f>
        <v/>
      </c>
      <c r="U15" s="57" t="str">
        <f>Z14</f>
        <v>0</v>
      </c>
      <c r="V15" s="58" t="str">
        <f t="shared" ref="V15:V16" si="21">IF((U15-W15)=0,"△",IF((U15-W15)&gt;=1,"○","●"))</f>
        <v>●</v>
      </c>
      <c r="W15" s="59" t="str">
        <f>X14</f>
        <v>3</v>
      </c>
      <c r="X15" s="70"/>
      <c r="Y15" s="55"/>
      <c r="Z15" s="56"/>
      <c r="AA15" s="57" t="str">
        <f>'第１節'!G24</f>
        <v>0</v>
      </c>
      <c r="AB15" s="58" t="str">
        <f t="shared" si="7"/>
        <v>●</v>
      </c>
      <c r="AC15" s="59" t="str">
        <f>'第１節'!I24</f>
        <v>6</v>
      </c>
      <c r="AD15" s="71" t="str">
        <f t="shared" si="8"/>
        <v>0</v>
      </c>
      <c r="AE15" s="62" t="str">
        <f t="shared" si="9"/>
        <v>2</v>
      </c>
      <c r="AF15" s="62" t="str">
        <f t="shared" si="10"/>
        <v>6</v>
      </c>
      <c r="AG15" s="72" t="str">
        <f>C15+F15+I15+L15+O15+R15+AA15+U15</f>
        <v/>
      </c>
      <c r="AH15" s="72" t="str">
        <f>E15+K15+N15+Q15+T15+H15+AC15+W15</f>
        <v>9</v>
      </c>
      <c r="AI15" s="72" t="str">
        <f t="shared" si="11"/>
        <v>-9</v>
      </c>
      <c r="AJ15" s="63" t="str">
        <f t="shared" si="12"/>
        <v>6</v>
      </c>
      <c r="AK15" s="73" t="str">
        <f t="shared" si="13"/>
        <v>5,910</v>
      </c>
      <c r="AL15" s="65" t="str">
        <f>RANK(AK15,(AK8,AK9,AK10,AK11,AK12,AK13,AK14,AK15,AK16),0)</f>
        <v>#ERROR!</v>
      </c>
      <c r="AM15" s="66" t="str">
        <f t="shared" si="14"/>
        <v>#REF!</v>
      </c>
    </row>
    <row r="16" ht="39.75" customHeight="1">
      <c r="A16" s="35" t="str">
        <f>'情報記入シート'!E15</f>
        <v>ジュニオール</v>
      </c>
      <c r="B16" s="76"/>
      <c r="C16" s="68" t="str">
        <f>AC8</f>
        <v>4</v>
      </c>
      <c r="D16" s="58" t="str">
        <f t="shared" si="15"/>
        <v>○</v>
      </c>
      <c r="E16" s="69" t="str">
        <f>AA8</f>
        <v>1</v>
      </c>
      <c r="F16" s="57" t="str">
        <f>AC9</f>
        <v/>
      </c>
      <c r="G16" s="58" t="str">
        <f t="shared" si="16"/>
        <v>△</v>
      </c>
      <c r="H16" s="59" t="str">
        <f>AA9</f>
        <v/>
      </c>
      <c r="I16" s="57" t="str">
        <f>AC10</f>
        <v/>
      </c>
      <c r="J16" s="58" t="str">
        <f t="shared" si="17"/>
        <v>△</v>
      </c>
      <c r="K16" s="59" t="str">
        <f>AA10</f>
        <v/>
      </c>
      <c r="L16" s="57" t="str">
        <f>AC11</f>
        <v/>
      </c>
      <c r="M16" s="58" t="str">
        <f t="shared" si="18"/>
        <v>△</v>
      </c>
      <c r="N16" s="59" t="str">
        <f>AA11</f>
        <v/>
      </c>
      <c r="O16" s="57" t="str">
        <f>AC12</f>
        <v/>
      </c>
      <c r="P16" s="58" t="str">
        <f t="shared" si="19"/>
        <v>△</v>
      </c>
      <c r="Q16" s="59" t="str">
        <f>AA12</f>
        <v/>
      </c>
      <c r="R16" s="57" t="str">
        <f>AC13</f>
        <v/>
      </c>
      <c r="S16" s="58" t="str">
        <f t="shared" si="20"/>
        <v>△</v>
      </c>
      <c r="T16" s="59" t="str">
        <f>AA13</f>
        <v/>
      </c>
      <c r="U16" s="57" t="str">
        <f>AC14</f>
        <v/>
      </c>
      <c r="V16" s="58" t="str">
        <f t="shared" si="21"/>
        <v>△</v>
      </c>
      <c r="W16" s="59" t="str">
        <f>AA14</f>
        <v/>
      </c>
      <c r="X16" s="57" t="str">
        <f>AC15</f>
        <v>6</v>
      </c>
      <c r="Y16" s="58" t="str">
        <f>IF((X16-Z16)=0,"△",IF((X16-Z16)&gt;=1,"○","●"))</f>
        <v>○</v>
      </c>
      <c r="Z16" s="59" t="str">
        <f>AA15</f>
        <v>0</v>
      </c>
      <c r="AA16" s="77"/>
      <c r="AB16" s="36"/>
      <c r="AC16" s="76"/>
      <c r="AD16" s="71" t="str">
        <f t="shared" si="8"/>
        <v>2</v>
      </c>
      <c r="AE16" s="62" t="str">
        <f t="shared" si="9"/>
        <v>0</v>
      </c>
      <c r="AF16" s="62" t="str">
        <f t="shared" si="10"/>
        <v>6</v>
      </c>
      <c r="AG16" s="72" t="str">
        <f>C16+F16+I16+L16+O16+R16+U16+X16</f>
        <v>10</v>
      </c>
      <c r="AH16" s="72" t="str">
        <f>E16+K16+N16+Q16+T16+W16+H16+Z16</f>
        <v>1</v>
      </c>
      <c r="AI16" s="72" t="str">
        <f t="shared" si="11"/>
        <v>9</v>
      </c>
      <c r="AJ16" s="63" t="str">
        <f t="shared" si="12"/>
        <v>12</v>
      </c>
      <c r="AK16" s="73" t="str">
        <f t="shared" si="13"/>
        <v>12,100</v>
      </c>
      <c r="AL16" s="65" t="str">
        <f>RANK(AK16,(AK8,AK9,AK10,AK11,AK12,AK13,AK14,AK15,AK16),0)</f>
        <v>#ERROR!</v>
      </c>
      <c r="AM16" s="66" t="str">
        <f t="shared" si="14"/>
        <v>#REF!</v>
      </c>
    </row>
    <row r="17" ht="13.5" customHeight="1"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</row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mergeCells count="45">
    <mergeCell ref="A6:B7"/>
    <mergeCell ref="F4:F5"/>
    <mergeCell ref="C6:E7"/>
    <mergeCell ref="A1:AL2"/>
    <mergeCell ref="AA6:AC7"/>
    <mergeCell ref="O6:Q7"/>
    <mergeCell ref="AI6:AI7"/>
    <mergeCell ref="AA4:AA5"/>
    <mergeCell ref="U4:U5"/>
    <mergeCell ref="R6:T7"/>
    <mergeCell ref="AH6:AH7"/>
    <mergeCell ref="I4:I5"/>
    <mergeCell ref="L4:L5"/>
    <mergeCell ref="A11:B11"/>
    <mergeCell ref="A8:B8"/>
    <mergeCell ref="A9:B9"/>
    <mergeCell ref="A10:B10"/>
    <mergeCell ref="F6:H7"/>
    <mergeCell ref="F9:H9"/>
    <mergeCell ref="L6:N7"/>
    <mergeCell ref="I6:K7"/>
    <mergeCell ref="L11:N11"/>
    <mergeCell ref="A12:B12"/>
    <mergeCell ref="A13:B13"/>
    <mergeCell ref="I10:K10"/>
    <mergeCell ref="C8:E8"/>
    <mergeCell ref="AJ6:AJ7"/>
    <mergeCell ref="AL6:AL7"/>
    <mergeCell ref="AM6:AM7"/>
    <mergeCell ref="O4:O5"/>
    <mergeCell ref="R4:R5"/>
    <mergeCell ref="U6:W7"/>
    <mergeCell ref="X6:Z7"/>
    <mergeCell ref="AD6:AD7"/>
    <mergeCell ref="AE6:AE7"/>
    <mergeCell ref="AA16:AC16"/>
    <mergeCell ref="AF6:AF7"/>
    <mergeCell ref="AG6:AG7"/>
    <mergeCell ref="O12:Q12"/>
    <mergeCell ref="R13:T13"/>
    <mergeCell ref="U14:W14"/>
    <mergeCell ref="X15:Z15"/>
    <mergeCell ref="A14:B14"/>
    <mergeCell ref="A15:B15"/>
    <mergeCell ref="A16:B16"/>
  </mergeCells>
  <printOptions/>
  <pageMargins bottom="0.5902777777777778" footer="0.0" header="0.0" left="0.39305555555555555" right="0.39305555555555555" top="0.5902777777777778"/>
  <pageSetup paperSize="9" scale="88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.14"/>
    <col customWidth="1" min="2" max="2" width="12.57"/>
    <col customWidth="1" min="3" max="29" width="3.57"/>
    <col customWidth="1" min="30" max="33" width="6.57"/>
    <col customWidth="1" min="34" max="34" width="7.57"/>
    <col customWidth="1" hidden="1" min="35" max="35" width="8.71"/>
    <col customWidth="1" min="36" max="42" width="0.57"/>
    <col customWidth="1" min="43" max="45" width="2.57"/>
    <col customWidth="1" min="46" max="46" width="2.0"/>
  </cols>
  <sheetData>
    <row r="1" ht="30.0" customHeight="1">
      <c r="A1" s="79"/>
      <c r="B1" s="80" t="s">
        <v>38</v>
      </c>
      <c r="C1" s="81"/>
      <c r="D1" s="81"/>
      <c r="E1" s="81"/>
      <c r="F1" s="81"/>
      <c r="G1" s="81"/>
      <c r="H1" s="81"/>
      <c r="I1" s="81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</row>
    <row r="2" ht="19.5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</row>
    <row r="3" ht="34.5" customHeight="1">
      <c r="A3" s="84"/>
      <c r="B3" s="85" t="s">
        <v>32</v>
      </c>
      <c r="C3" s="86" t="str">
        <f>IF(B4="","",B4)</f>
        <v>旭森</v>
      </c>
      <c r="D3" s="87"/>
      <c r="E3" s="88"/>
      <c r="F3" s="86" t="str">
        <f>IF(B5="","",B5)</f>
        <v>亀山</v>
      </c>
      <c r="G3" s="87"/>
      <c r="H3" s="88"/>
      <c r="I3" s="86" t="str">
        <f>IF(B6="","",B6)</f>
        <v>ｱﾄﾞﾊﾞﾝｽA</v>
      </c>
      <c r="J3" s="87"/>
      <c r="K3" s="88"/>
      <c r="L3" s="86" t="str">
        <f>IF(B7="","",B7)</f>
        <v>五個荘</v>
      </c>
      <c r="M3" s="87"/>
      <c r="N3" s="88"/>
      <c r="O3" s="86" t="str">
        <f>IF(B8="","",B8)</f>
        <v>八幡</v>
      </c>
      <c r="P3" s="87"/>
      <c r="Q3" s="88"/>
      <c r="R3" s="86" t="str">
        <f>IF(B9="","",B9)</f>
        <v>金城</v>
      </c>
      <c r="S3" s="87"/>
      <c r="T3" s="88"/>
      <c r="U3" s="86" t="str">
        <f>IF(B10="","",B10)</f>
        <v>ﾌﾟﾗｲﾏﾘｰ</v>
      </c>
      <c r="V3" s="87"/>
      <c r="W3" s="89"/>
      <c r="X3" s="86" t="str">
        <f>IF(B11="","",B11)</f>
        <v>竜王</v>
      </c>
      <c r="Y3" s="87"/>
      <c r="Z3" s="89"/>
      <c r="AA3" s="86" t="str">
        <f>IF(B12="","",B12)</f>
        <v>ｼﾞｭﾆｵｰﾙ</v>
      </c>
      <c r="AB3" s="87"/>
      <c r="AC3" s="89"/>
      <c r="AD3" s="90" t="s">
        <v>27</v>
      </c>
      <c r="AE3" s="91" t="s">
        <v>34</v>
      </c>
      <c r="AF3" s="91" t="s">
        <v>35</v>
      </c>
      <c r="AG3" s="91" t="s">
        <v>39</v>
      </c>
      <c r="AH3" s="92" t="s">
        <v>37</v>
      </c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</row>
    <row r="4" ht="34.5" customHeight="1">
      <c r="A4" s="84"/>
      <c r="B4" s="93" t="s">
        <v>10</v>
      </c>
      <c r="C4" s="94"/>
      <c r="D4" s="28"/>
      <c r="E4" s="44"/>
      <c r="F4" s="95">
        <v>0.0</v>
      </c>
      <c r="G4" s="96" t="str">
        <f>IF(COUNT(F4)=0,"－",(IF(F4&gt;H4,"○",(IF(F4=H4,"△","×")))))</f>
        <v>△</v>
      </c>
      <c r="H4" s="97">
        <v>0.0</v>
      </c>
      <c r="I4" s="95"/>
      <c r="J4" s="96" t="str">
        <f t="shared" ref="J4:J5" si="1">IF(COUNT(I4)=0,"－",(IF(I4&gt;K4,"○",(IF(I4=K4,"△","×")))))</f>
        <v>－</v>
      </c>
      <c r="K4" s="97"/>
      <c r="L4" s="95"/>
      <c r="M4" s="96" t="str">
        <f t="shared" ref="M4:M6" si="2">IF(COUNT(L4)=0,"－",(IF(L4&gt;N4,"○",(IF(L4=N4,"△","×")))))</f>
        <v>－</v>
      </c>
      <c r="N4" s="98"/>
      <c r="O4" s="95"/>
      <c r="P4" s="96" t="str">
        <f t="shared" ref="P4:P7" si="3">IF(COUNT(O4)=0,"－",(IF(O4&gt;Q4,"○",(IF(O4=Q4,"△","×")))))</f>
        <v>－</v>
      </c>
      <c r="Q4" s="97"/>
      <c r="R4" s="95"/>
      <c r="S4" s="96" t="str">
        <f t="shared" ref="S4:S8" si="4">IF(COUNT(R4)=0,"－",(IF(R4&gt;T4,"○",(IF(R4=T4,"△","×")))))</f>
        <v>－</v>
      </c>
      <c r="T4" s="98"/>
      <c r="U4" s="95"/>
      <c r="V4" s="96" t="str">
        <f t="shared" ref="V4:V9" si="5">IF(COUNT(U4)=0,"－",(IF(U4&gt;W4,"○",(IF(U4=W4,"△","×")))))</f>
        <v>－</v>
      </c>
      <c r="W4" s="97"/>
      <c r="X4" s="95"/>
      <c r="Y4" s="96" t="str">
        <f t="shared" ref="Y4:Y10" si="6">IF(COUNT(X4)=0,"－",(IF(X4&gt;Z4,"○",(IF(X4=Z4,"△","×")))))</f>
        <v>－</v>
      </c>
      <c r="Z4" s="97"/>
      <c r="AA4" s="95">
        <v>1.0</v>
      </c>
      <c r="AB4" s="96" t="str">
        <f t="shared" ref="AB4:AB11" si="7">IF(COUNT(AA4)=0,"－",(IF(AA4&gt;AC4,"○",(IF(AA4=AC4,"△","×")))))</f>
        <v>×</v>
      </c>
      <c r="AC4" s="97">
        <v>4.0</v>
      </c>
      <c r="AD4" s="99" t="str">
        <f t="shared" ref="AD4:AD12" si="8">IF(COUNT(C4:AC4)=0,"",(COUNTIF(C4:AC4,"○")*3)+(COUNTIF(C4:AC4,"△")*1))</f>
        <v>1 </v>
      </c>
      <c r="AE4" s="100" t="str">
        <f t="shared" ref="AE4:AE12" si="9">IF(COUNT(AD4)=0,"",SUM(F4,I4,L4,O4,R4,U4,X4,C4,AA4))</f>
        <v>1 </v>
      </c>
      <c r="AF4" s="100" t="str">
        <f t="shared" ref="AF4:AF12" si="10">IF(COUNT(AD4)=0,"",SUM(H4,K4,N4,Q4,T4,W4,Z4,AC4,E4))</f>
        <v>4 </v>
      </c>
      <c r="AG4" s="101" t="str">
        <f t="shared" ref="AG4:AG12" si="11">IF(COUNT(AD4)=0,"",AE4-AF4)</f>
        <v>-3</v>
      </c>
      <c r="AH4" s="102" t="str">
        <f>IF(COUNT(AD4)=0,"",RANK(AI4,AI4:AI12))</f>
        <v>8 </v>
      </c>
      <c r="AI4" s="103" t="str">
        <f t="shared" ref="AI4:AI12" si="12">IF(AD4="","",AD4*1000000+AG4*1000+AE4)</f>
        <v>997001 </v>
      </c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</row>
    <row r="5" ht="34.5" customHeight="1">
      <c r="A5" s="84"/>
      <c r="B5" s="104" t="s">
        <v>12</v>
      </c>
      <c r="C5" s="98" t="str">
        <f>IF(H4="","",H4)</f>
        <v>0 </v>
      </c>
      <c r="D5" s="96" t="str">
        <f t="shared" ref="D5:D12" si="13">IF(COUNT(C5)=0,"－",(IF(C5&gt;E5,"○",(IF(C5=E5,"△","×")))))</f>
        <v>△</v>
      </c>
      <c r="E5" s="97" t="str">
        <f>IF(F4="","",F4)</f>
        <v>0 </v>
      </c>
      <c r="F5" s="105"/>
      <c r="G5" s="106"/>
      <c r="H5" s="53"/>
      <c r="I5" s="95">
        <v>0.0</v>
      </c>
      <c r="J5" s="96" t="str">
        <f t="shared" si="1"/>
        <v>△</v>
      </c>
      <c r="K5" s="97">
        <v>0.0</v>
      </c>
      <c r="L5" s="95"/>
      <c r="M5" s="96" t="str">
        <f t="shared" si="2"/>
        <v>－</v>
      </c>
      <c r="N5" s="98"/>
      <c r="O5" s="95"/>
      <c r="P5" s="96" t="str">
        <f t="shared" si="3"/>
        <v>－</v>
      </c>
      <c r="Q5" s="97"/>
      <c r="R5" s="95"/>
      <c r="S5" s="96" t="str">
        <f t="shared" si="4"/>
        <v>－</v>
      </c>
      <c r="T5" s="98"/>
      <c r="U5" s="95"/>
      <c r="V5" s="96" t="str">
        <f t="shared" si="5"/>
        <v>－</v>
      </c>
      <c r="W5" s="97"/>
      <c r="X5" s="95"/>
      <c r="Y5" s="96" t="str">
        <f t="shared" si="6"/>
        <v>－</v>
      </c>
      <c r="Z5" s="97"/>
      <c r="AA5" s="95"/>
      <c r="AB5" s="96" t="str">
        <f t="shared" si="7"/>
        <v>－</v>
      </c>
      <c r="AC5" s="97"/>
      <c r="AD5" s="107" t="str">
        <f t="shared" si="8"/>
        <v>2 </v>
      </c>
      <c r="AE5" s="108" t="str">
        <f t="shared" si="9"/>
        <v>0 </v>
      </c>
      <c r="AF5" s="108" t="str">
        <f t="shared" si="10"/>
        <v>0 </v>
      </c>
      <c r="AG5" s="109" t="str">
        <f t="shared" si="11"/>
        <v>±0</v>
      </c>
      <c r="AH5" s="110" t="str">
        <f>IF(COUNT(AD5)=0,"",RANK(AI5,AI4:AI12))</f>
        <v>5 </v>
      </c>
      <c r="AI5" s="103" t="str">
        <f t="shared" si="12"/>
        <v>2000000 </v>
      </c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</row>
    <row r="6" ht="34.5" customHeight="1">
      <c r="A6" s="84"/>
      <c r="B6" s="104" t="s">
        <v>40</v>
      </c>
      <c r="C6" s="98" t="str">
        <f>IF(K4="","",K4)</f>
        <v/>
      </c>
      <c r="D6" s="96" t="str">
        <f t="shared" si="13"/>
        <v>－</v>
      </c>
      <c r="E6" s="97" t="str">
        <f>IF(I4="","",I4)</f>
        <v/>
      </c>
      <c r="F6" s="95" t="str">
        <f>IF(K5="","",K5)</f>
        <v>0 </v>
      </c>
      <c r="G6" s="96" t="str">
        <f t="shared" ref="G6:G12" si="14">IF(COUNT(F6)=0,"－",(IF(F6&gt;H6,"○",(IF(F6=H6,"△","×")))))</f>
        <v>△</v>
      </c>
      <c r="H6" s="97" t="str">
        <f>IF(I5="","",I5)</f>
        <v>0 </v>
      </c>
      <c r="I6" s="105"/>
      <c r="J6" s="106"/>
      <c r="K6" s="53"/>
      <c r="L6" s="95">
        <v>0.0</v>
      </c>
      <c r="M6" s="96" t="str">
        <f t="shared" si="2"/>
        <v>×</v>
      </c>
      <c r="N6" s="98">
        <v>1.0</v>
      </c>
      <c r="O6" s="95"/>
      <c r="P6" s="96" t="str">
        <f t="shared" si="3"/>
        <v>－</v>
      </c>
      <c r="Q6" s="97"/>
      <c r="R6" s="95"/>
      <c r="S6" s="96" t="str">
        <f t="shared" si="4"/>
        <v>－</v>
      </c>
      <c r="T6" s="98"/>
      <c r="U6" s="95"/>
      <c r="V6" s="96" t="str">
        <f t="shared" si="5"/>
        <v>－</v>
      </c>
      <c r="W6" s="97"/>
      <c r="X6" s="95"/>
      <c r="Y6" s="96" t="str">
        <f t="shared" si="6"/>
        <v>－</v>
      </c>
      <c r="Z6" s="97"/>
      <c r="AA6" s="95"/>
      <c r="AB6" s="96" t="str">
        <f t="shared" si="7"/>
        <v>－</v>
      </c>
      <c r="AC6" s="97"/>
      <c r="AD6" s="107" t="str">
        <f t="shared" si="8"/>
        <v>1 </v>
      </c>
      <c r="AE6" s="108" t="str">
        <f t="shared" si="9"/>
        <v>0 </v>
      </c>
      <c r="AF6" s="108" t="str">
        <f t="shared" si="10"/>
        <v>1 </v>
      </c>
      <c r="AG6" s="109" t="str">
        <f t="shared" si="11"/>
        <v>-1</v>
      </c>
      <c r="AH6" s="110" t="str">
        <f>IF(COUNT(AD6)=0,"",RANK(AI6,AI4:AI12))</f>
        <v>6 </v>
      </c>
      <c r="AI6" s="103" t="str">
        <f t="shared" si="12"/>
        <v>999000 </v>
      </c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</row>
    <row r="7" ht="34.5" customHeight="1">
      <c r="A7" s="84"/>
      <c r="B7" s="104" t="s">
        <v>15</v>
      </c>
      <c r="C7" s="98" t="str">
        <f>IF(N4="","",N4)</f>
        <v/>
      </c>
      <c r="D7" s="96" t="str">
        <f t="shared" si="13"/>
        <v>－</v>
      </c>
      <c r="E7" s="97" t="str">
        <f>IF(L4="","",L4)</f>
        <v/>
      </c>
      <c r="F7" s="95" t="str">
        <f>IF(N5="","",N5)</f>
        <v/>
      </c>
      <c r="G7" s="96" t="str">
        <f t="shared" si="14"/>
        <v>－</v>
      </c>
      <c r="H7" s="97" t="str">
        <f>IF(L5="","",L5)</f>
        <v/>
      </c>
      <c r="I7" s="95" t="str">
        <f>IF(N6="","",N6)</f>
        <v>1 </v>
      </c>
      <c r="J7" s="96" t="str">
        <f t="shared" ref="J7:J12" si="15">IF(COUNT(I7)=0,"－",(IF(I7&gt;K7,"○",(IF(I7=K7,"△","×")))))</f>
        <v>○</v>
      </c>
      <c r="K7" s="97" t="str">
        <f>IF(L6="","",L6)</f>
        <v>0 </v>
      </c>
      <c r="L7" s="105"/>
      <c r="M7" s="106"/>
      <c r="N7" s="53"/>
      <c r="O7" s="95">
        <v>1.0</v>
      </c>
      <c r="P7" s="96" t="str">
        <f t="shared" si="3"/>
        <v>○</v>
      </c>
      <c r="Q7" s="97">
        <v>0.0</v>
      </c>
      <c r="R7" s="95"/>
      <c r="S7" s="96" t="str">
        <f t="shared" si="4"/>
        <v>－</v>
      </c>
      <c r="T7" s="98"/>
      <c r="U7" s="95"/>
      <c r="V7" s="96" t="str">
        <f t="shared" si="5"/>
        <v>－</v>
      </c>
      <c r="W7" s="97"/>
      <c r="X7" s="95"/>
      <c r="Y7" s="96" t="str">
        <f t="shared" si="6"/>
        <v>－</v>
      </c>
      <c r="Z7" s="97"/>
      <c r="AA7" s="95"/>
      <c r="AB7" s="96" t="str">
        <f t="shared" si="7"/>
        <v>－</v>
      </c>
      <c r="AC7" s="97"/>
      <c r="AD7" s="107" t="str">
        <f t="shared" si="8"/>
        <v>6 </v>
      </c>
      <c r="AE7" s="108" t="str">
        <f t="shared" si="9"/>
        <v>2 </v>
      </c>
      <c r="AF7" s="108" t="str">
        <f t="shared" si="10"/>
        <v>0 </v>
      </c>
      <c r="AG7" s="109" t="str">
        <f t="shared" si="11"/>
        <v>+2</v>
      </c>
      <c r="AH7" s="110" t="str">
        <f>IF(COUNT(AD7)=0,"",RANK(AI7,AI4:AI12))</f>
        <v>2 </v>
      </c>
      <c r="AI7" s="103" t="str">
        <f t="shared" si="12"/>
        <v>6002002 </v>
      </c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</row>
    <row r="8" ht="34.5" customHeight="1">
      <c r="A8" s="84"/>
      <c r="B8" s="104" t="s">
        <v>16</v>
      </c>
      <c r="C8" s="98" t="str">
        <f>IF(Q4="","",Q4)</f>
        <v/>
      </c>
      <c r="D8" s="96" t="str">
        <f t="shared" si="13"/>
        <v>－</v>
      </c>
      <c r="E8" s="97" t="str">
        <f>IF(O4="","",O4)</f>
        <v/>
      </c>
      <c r="F8" s="95" t="str">
        <f>IF(Q5="","",Q5)</f>
        <v/>
      </c>
      <c r="G8" s="96" t="str">
        <f t="shared" si="14"/>
        <v>－</v>
      </c>
      <c r="H8" s="97" t="str">
        <f>IF(O5="","",O5)</f>
        <v/>
      </c>
      <c r="I8" s="95" t="str">
        <f>IF(Q6="","",Q6)</f>
        <v/>
      </c>
      <c r="J8" s="96" t="str">
        <f t="shared" si="15"/>
        <v>－</v>
      </c>
      <c r="K8" s="97" t="str">
        <f>IF(O6="","",O6)</f>
        <v/>
      </c>
      <c r="L8" s="95" t="str">
        <f>IF(Q7="","",Q7)</f>
        <v>0 </v>
      </c>
      <c r="M8" s="96" t="str">
        <f t="shared" ref="M8:M12" si="16">IF(COUNT(L8)=0,"－",(IF(L8&gt;N8,"○",(IF(L8=N8,"△","×")))))</f>
        <v>×</v>
      </c>
      <c r="N8" s="98" t="str">
        <f>IF(O7="","",O7)</f>
        <v>1 </v>
      </c>
      <c r="O8" s="105"/>
      <c r="P8" s="106"/>
      <c r="Q8" s="53"/>
      <c r="R8" s="95">
        <v>0.0</v>
      </c>
      <c r="S8" s="96" t="str">
        <f t="shared" si="4"/>
        <v>△</v>
      </c>
      <c r="T8" s="98">
        <v>0.0</v>
      </c>
      <c r="U8" s="95"/>
      <c r="V8" s="96" t="str">
        <f t="shared" si="5"/>
        <v>－</v>
      </c>
      <c r="W8" s="97"/>
      <c r="X8" s="95"/>
      <c r="Y8" s="96" t="str">
        <f t="shared" si="6"/>
        <v>－</v>
      </c>
      <c r="Z8" s="97"/>
      <c r="AA8" s="95"/>
      <c r="AB8" s="96" t="str">
        <f t="shared" si="7"/>
        <v>－</v>
      </c>
      <c r="AC8" s="97"/>
      <c r="AD8" s="107" t="str">
        <f t="shared" si="8"/>
        <v>1 </v>
      </c>
      <c r="AE8" s="108" t="str">
        <f t="shared" si="9"/>
        <v>0 </v>
      </c>
      <c r="AF8" s="108" t="str">
        <f t="shared" si="10"/>
        <v>1 </v>
      </c>
      <c r="AG8" s="109" t="str">
        <f t="shared" si="11"/>
        <v>-1</v>
      </c>
      <c r="AH8" s="110" t="str">
        <f>IF(COUNT(AD8)=0,"",RANK(AI8,AI4:AI12))</f>
        <v>6 </v>
      </c>
      <c r="AI8" s="103" t="str">
        <f t="shared" si="12"/>
        <v>999000 </v>
      </c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</row>
    <row r="9" ht="34.5" customHeight="1">
      <c r="A9" s="84"/>
      <c r="B9" s="104" t="s">
        <v>18</v>
      </c>
      <c r="C9" s="98" t="str">
        <f>IF(T4="","",T4)</f>
        <v/>
      </c>
      <c r="D9" s="96" t="str">
        <f t="shared" si="13"/>
        <v>－</v>
      </c>
      <c r="E9" s="97" t="str">
        <f>IF(R4="","",R4)</f>
        <v/>
      </c>
      <c r="F9" s="95" t="str">
        <f>IF(T5="","",T5)</f>
        <v/>
      </c>
      <c r="G9" s="96" t="str">
        <f t="shared" si="14"/>
        <v>－</v>
      </c>
      <c r="H9" s="97" t="str">
        <f>IF(R5="","",R5)</f>
        <v/>
      </c>
      <c r="I9" s="95" t="str">
        <f>IF(T6="","",T6)</f>
        <v/>
      </c>
      <c r="J9" s="96" t="str">
        <f t="shared" si="15"/>
        <v>－</v>
      </c>
      <c r="K9" s="97" t="str">
        <f>IF(R6="","",R6)</f>
        <v/>
      </c>
      <c r="L9" s="95" t="str">
        <f>IF(T7="","",T7)</f>
        <v/>
      </c>
      <c r="M9" s="96" t="str">
        <f t="shared" si="16"/>
        <v>－</v>
      </c>
      <c r="N9" s="98" t="str">
        <f>IF(R7="","",R7)</f>
        <v/>
      </c>
      <c r="O9" s="95" t="str">
        <f>IF(T8="","",T8)</f>
        <v>0 </v>
      </c>
      <c r="P9" s="96" t="str">
        <f t="shared" ref="P9:P12" si="17">IF(COUNT(O9)=0,"－",(IF(O9&gt;Q9,"○",(IF(O9=Q9,"△","×")))))</f>
        <v>△</v>
      </c>
      <c r="Q9" s="97" t="str">
        <f>IF(R8="","",R8)</f>
        <v>0 </v>
      </c>
      <c r="R9" s="105"/>
      <c r="S9" s="106"/>
      <c r="T9" s="53"/>
      <c r="U9" s="95">
        <v>1.0</v>
      </c>
      <c r="V9" s="96" t="str">
        <f t="shared" si="5"/>
        <v>○</v>
      </c>
      <c r="W9" s="97">
        <v>0.0</v>
      </c>
      <c r="X9" s="95"/>
      <c r="Y9" s="96" t="str">
        <f t="shared" si="6"/>
        <v>－</v>
      </c>
      <c r="Z9" s="97"/>
      <c r="AA9" s="95"/>
      <c r="AB9" s="96" t="str">
        <f t="shared" si="7"/>
        <v>－</v>
      </c>
      <c r="AC9" s="97"/>
      <c r="AD9" s="107" t="str">
        <f t="shared" si="8"/>
        <v>4 </v>
      </c>
      <c r="AE9" s="108" t="str">
        <f t="shared" si="9"/>
        <v>1 </v>
      </c>
      <c r="AF9" s="108" t="str">
        <f t="shared" si="10"/>
        <v>0 </v>
      </c>
      <c r="AG9" s="109" t="str">
        <f t="shared" si="11"/>
        <v>+1</v>
      </c>
      <c r="AH9" s="110" t="str">
        <f>IF(COUNT(AD9)=0,"",RANK(AI9,AI4:AI12))</f>
        <v>3 </v>
      </c>
      <c r="AI9" s="103" t="str">
        <f t="shared" si="12"/>
        <v>4001001 </v>
      </c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</row>
    <row r="10" ht="34.5" customHeight="1">
      <c r="A10" s="84"/>
      <c r="B10" s="111" t="s">
        <v>41</v>
      </c>
      <c r="C10" s="98" t="str">
        <f>IF(W4="","",W4)</f>
        <v/>
      </c>
      <c r="D10" s="96" t="str">
        <f t="shared" si="13"/>
        <v>－</v>
      </c>
      <c r="E10" s="97" t="str">
        <f>IF(U4="","",U4)</f>
        <v/>
      </c>
      <c r="F10" s="95" t="str">
        <f>IF(W5="","",W5)</f>
        <v/>
      </c>
      <c r="G10" s="96" t="str">
        <f t="shared" si="14"/>
        <v>－</v>
      </c>
      <c r="H10" s="97" t="str">
        <f>IF(U5="","",U5)</f>
        <v/>
      </c>
      <c r="I10" s="95" t="str">
        <f>IF(W6="","",W6)</f>
        <v/>
      </c>
      <c r="J10" s="96" t="str">
        <f t="shared" si="15"/>
        <v>－</v>
      </c>
      <c r="K10" s="97" t="str">
        <f>IF(U6="","",U6)</f>
        <v/>
      </c>
      <c r="L10" s="95" t="str">
        <f>IF(W7="","",W7)</f>
        <v/>
      </c>
      <c r="M10" s="96" t="str">
        <f t="shared" si="16"/>
        <v>－</v>
      </c>
      <c r="N10" s="98" t="str">
        <f>IF(U7="","",U7)</f>
        <v/>
      </c>
      <c r="O10" s="95" t="str">
        <f>IF(W8="","",W8)</f>
        <v/>
      </c>
      <c r="P10" s="96" t="str">
        <f t="shared" si="17"/>
        <v>－</v>
      </c>
      <c r="Q10" s="97" t="str">
        <f>IF(U8="","",U8)</f>
        <v/>
      </c>
      <c r="R10" s="95" t="str">
        <f>IF(W9="","",W9)</f>
        <v>0 </v>
      </c>
      <c r="S10" s="96" t="str">
        <f t="shared" ref="S10:S12" si="18">IF(COUNT(R10)=0,"－",(IF(R10&gt;T10,"○",(IF(R10=T10,"△","×")))))</f>
        <v>×</v>
      </c>
      <c r="T10" s="98" t="str">
        <f>IF(U9="","",U9)</f>
        <v>1 </v>
      </c>
      <c r="U10" s="105"/>
      <c r="V10" s="106"/>
      <c r="W10" s="53"/>
      <c r="X10" s="95">
        <v>3.0</v>
      </c>
      <c r="Y10" s="96" t="str">
        <f t="shared" si="6"/>
        <v>○</v>
      </c>
      <c r="Z10" s="97">
        <v>0.0</v>
      </c>
      <c r="AA10" s="95"/>
      <c r="AB10" s="96" t="str">
        <f t="shared" si="7"/>
        <v>－</v>
      </c>
      <c r="AC10" s="97"/>
      <c r="AD10" s="107" t="str">
        <f t="shared" si="8"/>
        <v>3 </v>
      </c>
      <c r="AE10" s="108" t="str">
        <f t="shared" si="9"/>
        <v>3 </v>
      </c>
      <c r="AF10" s="108" t="str">
        <f t="shared" si="10"/>
        <v>1 </v>
      </c>
      <c r="AG10" s="109" t="str">
        <f t="shared" si="11"/>
        <v>+2</v>
      </c>
      <c r="AH10" s="110" t="str">
        <f>IF(COUNT(AD10)=0,"",RANK(AI10,AI4:AI12))</f>
        <v>4 </v>
      </c>
      <c r="AI10" s="103" t="str">
        <f t="shared" si="12"/>
        <v>3002003 </v>
      </c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</row>
    <row r="11" ht="34.5" customHeight="1">
      <c r="A11" s="84"/>
      <c r="B11" s="104" t="s">
        <v>19</v>
      </c>
      <c r="C11" s="98" t="str">
        <f>IF(Z4="","",Z4)</f>
        <v/>
      </c>
      <c r="D11" s="96" t="str">
        <f t="shared" si="13"/>
        <v>－</v>
      </c>
      <c r="E11" s="97" t="str">
        <f>IF(X4="","",X4)</f>
        <v/>
      </c>
      <c r="F11" s="95" t="str">
        <f>IF(Z5="","",Z5)</f>
        <v/>
      </c>
      <c r="G11" s="96" t="str">
        <f t="shared" si="14"/>
        <v>－</v>
      </c>
      <c r="H11" s="97" t="str">
        <f>IF(X5="","",X5)</f>
        <v/>
      </c>
      <c r="I11" s="95" t="str">
        <f>IF(Z6="","",Z6)</f>
        <v/>
      </c>
      <c r="J11" s="96" t="str">
        <f t="shared" si="15"/>
        <v>－</v>
      </c>
      <c r="K11" s="97" t="str">
        <f>IF(X6="","",X6)</f>
        <v/>
      </c>
      <c r="L11" s="95" t="str">
        <f>IF(Z7="","",Z7)</f>
        <v/>
      </c>
      <c r="M11" s="96" t="str">
        <f t="shared" si="16"/>
        <v>－</v>
      </c>
      <c r="N11" s="98" t="str">
        <f>IF(X7="","",X7)</f>
        <v/>
      </c>
      <c r="O11" s="95" t="str">
        <f>IF(Z8="","",Z8)</f>
        <v/>
      </c>
      <c r="P11" s="96" t="str">
        <f t="shared" si="17"/>
        <v>－</v>
      </c>
      <c r="Q11" s="97" t="str">
        <f>IF(X8="","",X8)</f>
        <v/>
      </c>
      <c r="R11" s="95" t="str">
        <f>IF(Z9="","",Z9)</f>
        <v/>
      </c>
      <c r="S11" s="96" t="str">
        <f t="shared" si="18"/>
        <v>－</v>
      </c>
      <c r="T11" s="98" t="str">
        <f>IF(X9="","",X9)</f>
        <v/>
      </c>
      <c r="U11" s="95" t="str">
        <f>IF(Z10="","",Z10)</f>
        <v>0 </v>
      </c>
      <c r="V11" s="96" t="str">
        <f t="shared" ref="V11:V12" si="19">IF(COUNT(U11)=0,"－",(IF(U11&gt;W11,"○",(IF(U11=W11,"△","×")))))</f>
        <v>×</v>
      </c>
      <c r="W11" s="97" t="str">
        <f>IF(X10="","",X10)</f>
        <v>3 </v>
      </c>
      <c r="X11" s="105"/>
      <c r="Y11" s="106"/>
      <c r="Z11" s="53"/>
      <c r="AA11" s="95">
        <v>0.0</v>
      </c>
      <c r="AB11" s="96" t="str">
        <f t="shared" si="7"/>
        <v>×</v>
      </c>
      <c r="AC11" s="97">
        <v>6.0</v>
      </c>
      <c r="AD11" s="107" t="str">
        <f t="shared" si="8"/>
        <v>0 </v>
      </c>
      <c r="AE11" s="108" t="str">
        <f t="shared" si="9"/>
        <v>0 </v>
      </c>
      <c r="AF11" s="108" t="str">
        <f t="shared" si="10"/>
        <v>9 </v>
      </c>
      <c r="AG11" s="109" t="str">
        <f t="shared" si="11"/>
        <v>-9</v>
      </c>
      <c r="AH11" s="110" t="str">
        <f>IF(COUNT(AD11)=0,"",RANK(AI11,AI4:AI12))</f>
        <v>9 </v>
      </c>
      <c r="AI11" s="103" t="str">
        <f t="shared" si="12"/>
        <v>-9000 </v>
      </c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</row>
    <row r="12" ht="34.5" customHeight="1">
      <c r="A12" s="84"/>
      <c r="B12" s="112" t="s">
        <v>42</v>
      </c>
      <c r="C12" s="113" t="str">
        <f>IF(AC4="","",AC4)</f>
        <v>4 </v>
      </c>
      <c r="D12" s="114" t="str">
        <f t="shared" si="13"/>
        <v>○</v>
      </c>
      <c r="E12" s="115" t="str">
        <f>IF(AA4="","",AA4)</f>
        <v>1 </v>
      </c>
      <c r="F12" s="116" t="str">
        <f>IF(AC5="","",AC5)</f>
        <v/>
      </c>
      <c r="G12" s="114" t="str">
        <f t="shared" si="14"/>
        <v>－</v>
      </c>
      <c r="H12" s="115" t="str">
        <f>IF(AA5="","",AA5)</f>
        <v/>
      </c>
      <c r="I12" s="116" t="str">
        <f>IF(AC6="","",AC6)</f>
        <v/>
      </c>
      <c r="J12" s="114" t="str">
        <f t="shared" si="15"/>
        <v>－</v>
      </c>
      <c r="K12" s="115" t="str">
        <f>IF(AA6="","",AA6)</f>
        <v/>
      </c>
      <c r="L12" s="116" t="str">
        <f>IF(AC7="","",AC7)</f>
        <v/>
      </c>
      <c r="M12" s="114" t="str">
        <f t="shared" si="16"/>
        <v>－</v>
      </c>
      <c r="N12" s="113" t="str">
        <f>IF(AA7="","",AA7)</f>
        <v/>
      </c>
      <c r="O12" s="116" t="str">
        <f>IF(AC8="","",AC8)</f>
        <v/>
      </c>
      <c r="P12" s="114" t="str">
        <f t="shared" si="17"/>
        <v>－</v>
      </c>
      <c r="Q12" s="115" t="str">
        <f>IF(AA8="","",AA8)</f>
        <v/>
      </c>
      <c r="R12" s="116" t="str">
        <f>IF(AC9="","",AC9)</f>
        <v/>
      </c>
      <c r="S12" s="114" t="str">
        <f t="shared" si="18"/>
        <v>－</v>
      </c>
      <c r="T12" s="113" t="str">
        <f>IF(AA9="","",AA9)</f>
        <v/>
      </c>
      <c r="U12" s="116" t="str">
        <f>IF(AC10="","",AC10)</f>
        <v/>
      </c>
      <c r="V12" s="114" t="str">
        <f t="shared" si="19"/>
        <v>－</v>
      </c>
      <c r="W12" s="115" t="str">
        <f>IF(AA10="","",AA10)</f>
        <v/>
      </c>
      <c r="X12" s="116" t="str">
        <f>IF(AC11="","",AC11)</f>
        <v>6 </v>
      </c>
      <c r="Y12" s="114" t="str">
        <f>IF(COUNT(X12)=0,"－",(IF(X12&gt;Z12,"○",(IF(X12=Z12,"△","×")))))</f>
        <v>○</v>
      </c>
      <c r="Z12" s="115" t="str">
        <f>IF(AA11="","",AA11)</f>
        <v>0 </v>
      </c>
      <c r="AA12" s="117"/>
      <c r="AB12" s="118"/>
      <c r="AC12" s="119"/>
      <c r="AD12" s="120" t="str">
        <f t="shared" si="8"/>
        <v>6 </v>
      </c>
      <c r="AE12" s="121" t="str">
        <f t="shared" si="9"/>
        <v>10 </v>
      </c>
      <c r="AF12" s="121" t="str">
        <f t="shared" si="10"/>
        <v>1 </v>
      </c>
      <c r="AG12" s="122" t="str">
        <f t="shared" si="11"/>
        <v>+9</v>
      </c>
      <c r="AH12" s="123" t="str">
        <f>IF(COUNT(AD12)=0,"",RANK(AI12,AI4:AI12))</f>
        <v>1 </v>
      </c>
      <c r="AI12" s="103" t="str">
        <f t="shared" si="12"/>
        <v>6009010 </v>
      </c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</row>
    <row r="13" ht="13.5" customHeight="1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</row>
    <row r="14" ht="13.5" customHeight="1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</row>
    <row r="15" ht="13.5" customHeight="1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</row>
    <row r="16" ht="13.5" customHeight="1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</row>
    <row r="17" ht="13.5" customHeight="1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</row>
    <row r="18" ht="13.5" customHeight="1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</row>
    <row r="19" ht="13.5" customHeight="1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</row>
    <row r="20" ht="13.5" customHeight="1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</row>
    <row r="21" ht="13.5" customHeight="1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</row>
    <row r="22" ht="13.5" customHeight="1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</row>
    <row r="23" ht="13.5" customHeight="1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</row>
    <row r="24" ht="13.5" customHeight="1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</row>
    <row r="25" ht="13.5" customHeight="1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</row>
    <row r="26" ht="13.5" customHeight="1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</row>
    <row r="27" ht="13.5" customHeight="1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</row>
    <row r="28" ht="13.5" customHeight="1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</row>
    <row r="29" ht="13.5" customHeight="1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</row>
    <row r="30" ht="13.5" customHeight="1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</row>
    <row r="31" ht="13.5" customHeight="1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</row>
    <row r="32" ht="13.5" customHeight="1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</row>
    <row r="33" ht="13.5" customHeight="1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</row>
    <row r="34" ht="13.5" customHeight="1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</row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mergeCells count="18">
    <mergeCell ref="I3:K3"/>
    <mergeCell ref="L3:N3"/>
    <mergeCell ref="X3:Z3"/>
    <mergeCell ref="AA3:AC3"/>
    <mergeCell ref="C4:E4"/>
    <mergeCell ref="F5:H5"/>
    <mergeCell ref="I6:K6"/>
    <mergeCell ref="C3:E3"/>
    <mergeCell ref="F3:H3"/>
    <mergeCell ref="O3:Q3"/>
    <mergeCell ref="R3:T3"/>
    <mergeCell ref="L7:N7"/>
    <mergeCell ref="O8:Q8"/>
    <mergeCell ref="R9:T9"/>
    <mergeCell ref="U10:W10"/>
    <mergeCell ref="X11:Z11"/>
    <mergeCell ref="AA12:AC12"/>
    <mergeCell ref="U3:W3"/>
  </mergeCells>
  <printOptions/>
  <pageMargins bottom="0.75" footer="0.0" header="0.0" left="0.7" right="0.7" top="0.75"/>
  <pageSetup paperSize="9" scale="61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8080"/>
    <pageSetUpPr/>
  </sheetPr>
  <sheetViews>
    <sheetView workbookViewId="0"/>
  </sheetViews>
  <sheetFormatPr customHeight="1" defaultColWidth="14.43" defaultRowHeight="15.0"/>
  <cols>
    <col customWidth="1" min="1" max="1" width="10.29"/>
    <col customWidth="1" min="2" max="11" width="5.71"/>
    <col customWidth="1" min="12" max="13" width="4.71"/>
    <col customWidth="1" min="14" max="15" width="4.43"/>
    <col customWidth="1" min="16" max="26" width="9.0"/>
  </cols>
  <sheetData>
    <row r="1" ht="25.5" customHeight="1">
      <c r="A1" s="124" t="str">
        <f>'情報記入シート'!B2</f>
        <v>湖東ブロックU-11_1部後期リーグ戦</v>
      </c>
      <c r="I1" s="125" t="s">
        <v>43</v>
      </c>
      <c r="J1" s="2"/>
      <c r="K1" s="125"/>
      <c r="L1" s="125"/>
      <c r="M1" s="125"/>
      <c r="N1" s="125"/>
      <c r="O1" s="125"/>
    </row>
    <row r="2" ht="18.0" customHeight="1">
      <c r="A2" s="126"/>
      <c r="B2" s="127"/>
      <c r="C2" s="126"/>
      <c r="D2" s="128"/>
      <c r="E2" s="126"/>
      <c r="F2" s="126"/>
      <c r="G2" s="126"/>
      <c r="H2" s="126"/>
      <c r="I2" s="126"/>
      <c r="J2" s="129"/>
      <c r="K2" s="127"/>
      <c r="L2" s="127"/>
      <c r="M2" s="126"/>
      <c r="N2" s="126"/>
      <c r="O2" s="126"/>
    </row>
    <row r="3" ht="14.25" customHeight="1">
      <c r="A3" s="126" t="s">
        <v>44</v>
      </c>
      <c r="B3" s="126"/>
      <c r="C3" s="130" t="str">
        <f>'情報記入シート'!B5</f>
        <v>Saturday, December 25, 2021</v>
      </c>
      <c r="G3" s="131"/>
      <c r="H3" s="126"/>
      <c r="I3" s="126"/>
      <c r="J3" s="126"/>
      <c r="K3" s="126"/>
      <c r="L3" s="126"/>
      <c r="M3" s="126"/>
      <c r="N3" s="126"/>
      <c r="O3" s="126"/>
    </row>
    <row r="4" ht="14.25" customHeight="1">
      <c r="A4" s="126" t="s">
        <v>45</v>
      </c>
      <c r="B4" s="126"/>
      <c r="C4" s="129" t="str">
        <f>'情報記入シート'!B6</f>
        <v>荒神山Cコート</v>
      </c>
      <c r="G4" s="126"/>
      <c r="H4" s="126"/>
      <c r="I4" s="126"/>
      <c r="J4" s="126"/>
      <c r="K4" s="126"/>
      <c r="L4" s="126"/>
      <c r="M4" s="126"/>
      <c r="N4" s="126"/>
      <c r="O4" s="126"/>
    </row>
    <row r="5" ht="14.25" customHeight="1">
      <c r="A5" s="132" t="s">
        <v>46</v>
      </c>
      <c r="C5" s="132" t="s">
        <v>47</v>
      </c>
      <c r="E5" s="132"/>
      <c r="F5" s="132"/>
      <c r="G5" s="132"/>
      <c r="H5" s="132"/>
      <c r="I5" s="25"/>
      <c r="J5" s="132"/>
      <c r="K5" s="126"/>
      <c r="L5" s="126"/>
      <c r="M5" s="126"/>
      <c r="N5" s="126"/>
      <c r="O5" s="126"/>
    </row>
    <row r="6" ht="14.25" customHeight="1">
      <c r="A6" s="132" t="s">
        <v>48</v>
      </c>
      <c r="C6" s="132" t="s">
        <v>49</v>
      </c>
      <c r="E6" s="126"/>
      <c r="F6" s="132" t="s">
        <v>50</v>
      </c>
      <c r="G6" s="132"/>
      <c r="H6" s="132"/>
      <c r="I6" s="25"/>
      <c r="J6" s="132"/>
      <c r="K6" s="126"/>
      <c r="L6" s="126"/>
      <c r="M6" s="126"/>
      <c r="N6" s="126"/>
      <c r="O6" s="126"/>
    </row>
    <row r="7" ht="14.25" customHeight="1">
      <c r="A7" s="132"/>
      <c r="C7" s="132" t="s">
        <v>51</v>
      </c>
      <c r="D7" s="132"/>
      <c r="E7" s="132"/>
      <c r="F7" s="132"/>
      <c r="G7" s="132"/>
      <c r="H7" s="132"/>
      <c r="I7" s="25"/>
      <c r="J7" s="132"/>
      <c r="K7" s="126"/>
      <c r="L7" s="126"/>
      <c r="M7" s="126"/>
      <c r="N7" s="126"/>
      <c r="O7" s="126"/>
    </row>
    <row r="8" ht="14.25" customHeight="1">
      <c r="A8" s="132" t="s">
        <v>52</v>
      </c>
      <c r="C8" s="132" t="s">
        <v>53</v>
      </c>
      <c r="D8" s="132"/>
      <c r="E8" s="132"/>
      <c r="F8" s="132"/>
      <c r="G8" s="132"/>
      <c r="H8" s="132"/>
      <c r="I8" s="25"/>
      <c r="J8" s="132"/>
      <c r="K8" s="126"/>
      <c r="L8" s="126"/>
      <c r="M8" s="126"/>
      <c r="N8" s="126"/>
      <c r="O8" s="126"/>
      <c r="Q8" s="132"/>
      <c r="R8" s="132"/>
      <c r="S8" s="132"/>
      <c r="T8" s="132"/>
      <c r="U8" s="132"/>
      <c r="V8" s="132"/>
      <c r="W8" s="132"/>
      <c r="X8" s="132"/>
      <c r="Y8" s="25"/>
      <c r="Z8" s="132"/>
    </row>
    <row r="9" ht="14.25" customHeight="1">
      <c r="A9" s="132" t="s">
        <v>54</v>
      </c>
      <c r="C9" s="132" t="s">
        <v>55</v>
      </c>
      <c r="D9" s="132"/>
      <c r="E9" s="132"/>
      <c r="F9" s="132"/>
      <c r="G9" s="132"/>
      <c r="H9" s="132"/>
      <c r="I9" s="25"/>
      <c r="J9" s="132"/>
      <c r="K9" s="126"/>
      <c r="L9" s="126"/>
      <c r="M9" s="126"/>
      <c r="N9" s="126"/>
      <c r="O9" s="126"/>
      <c r="Q9" s="132"/>
      <c r="R9" s="132"/>
      <c r="S9" s="132"/>
      <c r="T9" s="132"/>
      <c r="U9" s="132"/>
      <c r="V9" s="132"/>
      <c r="W9" s="132"/>
      <c r="X9" s="132"/>
      <c r="Y9" s="25"/>
      <c r="Z9" s="132"/>
    </row>
    <row r="10" ht="14.25" customHeight="1">
      <c r="A10" t="s">
        <v>56</v>
      </c>
      <c r="C10" s="132" t="s">
        <v>57</v>
      </c>
      <c r="D10" s="132"/>
      <c r="E10" s="132"/>
      <c r="F10" s="132"/>
      <c r="G10" s="132"/>
      <c r="H10" s="132"/>
      <c r="I10" s="25"/>
      <c r="J10" s="132"/>
      <c r="K10" s="126"/>
      <c r="L10" s="126"/>
      <c r="M10" s="126"/>
      <c r="N10" s="126"/>
      <c r="O10" s="126"/>
      <c r="Q10" s="132"/>
      <c r="R10" s="132"/>
      <c r="S10" s="132"/>
      <c r="T10" s="132"/>
      <c r="U10" s="132"/>
      <c r="V10" s="132"/>
      <c r="W10" s="132"/>
      <c r="X10" s="132"/>
      <c r="Y10" s="25"/>
      <c r="Z10" s="132"/>
    </row>
    <row r="11" ht="14.25" customHeight="1">
      <c r="A11" s="132" t="s">
        <v>58</v>
      </c>
      <c r="B11" s="127"/>
      <c r="C11" s="132" t="s">
        <v>59</v>
      </c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Q11" s="132"/>
      <c r="R11" s="132"/>
      <c r="S11" s="132"/>
      <c r="T11" s="132"/>
      <c r="U11" s="132"/>
      <c r="V11" s="132"/>
      <c r="W11" s="132"/>
      <c r="X11" s="132"/>
      <c r="Y11" s="25"/>
      <c r="Z11" s="132"/>
    </row>
    <row r="12" ht="14.25" customHeight="1">
      <c r="B12" s="127"/>
      <c r="C12" s="126" t="s">
        <v>60</v>
      </c>
      <c r="E12" s="133" t="str">
        <f>'情報記入シート'!B7</f>
        <v>八幡</v>
      </c>
      <c r="G12" s="126"/>
      <c r="H12" s="126"/>
      <c r="I12" s="126"/>
      <c r="J12" s="126"/>
      <c r="K12" s="126"/>
      <c r="L12" s="126"/>
      <c r="M12" s="126"/>
      <c r="N12" s="126"/>
      <c r="O12" s="126"/>
      <c r="Q12" s="132"/>
      <c r="R12" s="132"/>
      <c r="S12" s="132"/>
      <c r="T12" s="132"/>
      <c r="U12" s="132"/>
      <c r="V12" s="132"/>
      <c r="W12" s="132"/>
      <c r="X12" s="132"/>
      <c r="Y12" s="25"/>
      <c r="Z12" s="132"/>
    </row>
    <row r="13" ht="14.25" customHeight="1">
      <c r="B13" s="127"/>
      <c r="C13" s="126" t="s">
        <v>61</v>
      </c>
      <c r="E13" s="129" t="str">
        <f>'情報記入シート'!B8</f>
        <v>ジュニオール</v>
      </c>
      <c r="G13" s="126"/>
      <c r="H13" s="126"/>
      <c r="I13" s="126"/>
      <c r="J13" s="126"/>
      <c r="K13" s="126"/>
      <c r="L13" s="126"/>
      <c r="M13" s="126"/>
      <c r="N13" s="126"/>
      <c r="O13" s="126"/>
      <c r="Q13" s="132"/>
      <c r="R13" s="132"/>
      <c r="S13" s="132"/>
      <c r="T13" s="132"/>
      <c r="U13" s="132"/>
      <c r="V13" s="132"/>
      <c r="W13" s="132"/>
      <c r="X13" s="132"/>
      <c r="Y13" s="25"/>
      <c r="Z13" s="132"/>
    </row>
    <row r="14" ht="17.25" customHeight="1">
      <c r="A14" s="126"/>
      <c r="B14" s="127"/>
      <c r="C14" s="126"/>
      <c r="D14" s="128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R14" s="132"/>
      <c r="S14" s="132"/>
      <c r="T14" s="132"/>
      <c r="U14" s="132"/>
      <c r="V14" s="132"/>
      <c r="W14" s="132"/>
      <c r="X14" s="132"/>
      <c r="Y14" s="25"/>
      <c r="Z14" s="132"/>
    </row>
    <row r="15" ht="19.5" customHeight="1">
      <c r="A15" s="134" t="s">
        <v>62</v>
      </c>
      <c r="B15" s="135" t="s">
        <v>46</v>
      </c>
      <c r="C15" s="106"/>
      <c r="D15" s="53"/>
      <c r="E15" s="135" t="s">
        <v>63</v>
      </c>
      <c r="F15" s="106"/>
      <c r="G15" s="106"/>
      <c r="H15" s="106"/>
      <c r="I15" s="106"/>
      <c r="J15" s="106"/>
      <c r="K15" s="53"/>
      <c r="L15" s="135" t="s">
        <v>52</v>
      </c>
      <c r="M15" s="53"/>
      <c r="N15" s="135" t="s">
        <v>64</v>
      </c>
      <c r="O15" s="53"/>
    </row>
    <row r="16" ht="19.5" customHeight="1">
      <c r="A16" s="134">
        <v>1.0</v>
      </c>
      <c r="B16" s="135" t="s">
        <v>65</v>
      </c>
      <c r="C16" s="106"/>
      <c r="D16" s="53"/>
      <c r="E16" s="136" t="str">
        <f>'星取表'!A8</f>
        <v>旭森</v>
      </c>
      <c r="F16" s="106"/>
      <c r="G16" s="137">
        <v>0.0</v>
      </c>
      <c r="H16" s="138" t="s">
        <v>66</v>
      </c>
      <c r="I16" s="137">
        <v>0.0</v>
      </c>
      <c r="J16" s="139" t="str">
        <f>'星取表'!F6</f>
        <v>亀山</v>
      </c>
      <c r="K16" s="53"/>
      <c r="L16" s="138" t="str">
        <f>J18</f>
        <v>金城</v>
      </c>
      <c r="M16" s="53"/>
      <c r="N16" s="136" t="str">
        <f>E18</f>
        <v>八幡</v>
      </c>
      <c r="O16" s="53"/>
    </row>
    <row r="17" ht="19.5" customHeight="1">
      <c r="A17" s="134">
        <v>2.0</v>
      </c>
      <c r="B17" s="135" t="s">
        <v>67</v>
      </c>
      <c r="C17" s="106"/>
      <c r="D17" s="53"/>
      <c r="E17" s="136" t="str">
        <f>'星取表'!A10</f>
        <v>アドバンス</v>
      </c>
      <c r="F17" s="106"/>
      <c r="G17" s="137">
        <v>0.0</v>
      </c>
      <c r="H17" s="138" t="s">
        <v>66</v>
      </c>
      <c r="I17" s="137">
        <v>1.0</v>
      </c>
      <c r="J17" s="138" t="str">
        <f>'星取表'!L6</f>
        <v>五個荘</v>
      </c>
      <c r="K17" s="53"/>
      <c r="L17" s="136" t="str">
        <f t="shared" ref="L17:L21" si="1">E16</f>
        <v>旭森</v>
      </c>
      <c r="M17" s="53"/>
      <c r="N17" s="140" t="str">
        <f t="shared" ref="N17:N18" si="2">J16</f>
        <v>亀山</v>
      </c>
      <c r="O17" s="53"/>
    </row>
    <row r="18" ht="19.5" customHeight="1">
      <c r="A18" s="134">
        <v>3.0</v>
      </c>
      <c r="B18" s="135" t="s">
        <v>68</v>
      </c>
      <c r="C18" s="106"/>
      <c r="D18" s="53"/>
      <c r="E18" s="136" t="str">
        <f>'星取表'!A12</f>
        <v>八幡</v>
      </c>
      <c r="F18" s="106"/>
      <c r="G18" s="137">
        <v>0.0</v>
      </c>
      <c r="H18" s="138" t="s">
        <v>66</v>
      </c>
      <c r="I18" s="137">
        <v>0.0</v>
      </c>
      <c r="J18" s="138" t="str">
        <f>'星取表'!R6</f>
        <v>金城</v>
      </c>
      <c r="K18" s="53"/>
      <c r="L18" s="136" t="str">
        <f t="shared" si="1"/>
        <v>アドバンス</v>
      </c>
      <c r="M18" s="53"/>
      <c r="N18" s="136" t="str">
        <f t="shared" si="2"/>
        <v>五個荘</v>
      </c>
      <c r="O18" s="53"/>
    </row>
    <row r="19" ht="19.5" customHeight="1">
      <c r="A19" s="134">
        <v>4.0</v>
      </c>
      <c r="B19" s="135" t="s">
        <v>69</v>
      </c>
      <c r="C19" s="106"/>
      <c r="D19" s="53"/>
      <c r="E19" s="136" t="str">
        <f>'星取表'!A14</f>
        <v>プライマリー</v>
      </c>
      <c r="F19" s="106"/>
      <c r="G19" s="137">
        <v>3.0</v>
      </c>
      <c r="H19" s="138" t="s">
        <v>66</v>
      </c>
      <c r="I19" s="137">
        <v>0.0</v>
      </c>
      <c r="J19" s="139" t="str">
        <f>'星取表'!X6</f>
        <v>竜王</v>
      </c>
      <c r="K19" s="53"/>
      <c r="L19" s="136" t="str">
        <f t="shared" si="1"/>
        <v>八幡</v>
      </c>
      <c r="M19" s="53"/>
      <c r="N19" s="136" t="str">
        <f>E17</f>
        <v>アドバンス</v>
      </c>
      <c r="O19" s="53"/>
    </row>
    <row r="20" ht="19.5" customHeight="1">
      <c r="A20" s="134">
        <v>5.0</v>
      </c>
      <c r="B20" s="135" t="s">
        <v>70</v>
      </c>
      <c r="C20" s="106"/>
      <c r="D20" s="53"/>
      <c r="E20" s="136" t="str">
        <f>'星取表'!A8</f>
        <v>旭森</v>
      </c>
      <c r="F20" s="106"/>
      <c r="G20" s="137">
        <v>1.0</v>
      </c>
      <c r="H20" s="138" t="s">
        <v>66</v>
      </c>
      <c r="I20" s="137">
        <v>4.0</v>
      </c>
      <c r="J20" s="138" t="str">
        <f>'星取表'!AA6</f>
        <v>ジュニオール</v>
      </c>
      <c r="K20" s="53"/>
      <c r="L20" s="136" t="str">
        <f t="shared" si="1"/>
        <v>プライマリー</v>
      </c>
      <c r="M20" s="53"/>
      <c r="N20" s="140" t="str">
        <f t="shared" ref="N20:N21" si="3">J19</f>
        <v>竜王</v>
      </c>
      <c r="O20" s="53"/>
    </row>
    <row r="21" ht="19.5" customHeight="1">
      <c r="A21" s="134">
        <v>6.0</v>
      </c>
      <c r="B21" s="135" t="s">
        <v>71</v>
      </c>
      <c r="C21" s="106"/>
      <c r="D21" s="53"/>
      <c r="E21" s="136" t="str">
        <f>'星取表'!A9</f>
        <v>亀山</v>
      </c>
      <c r="F21" s="106"/>
      <c r="G21" s="137">
        <v>0.0</v>
      </c>
      <c r="H21" s="138" t="s">
        <v>66</v>
      </c>
      <c r="I21" s="137">
        <v>0.0</v>
      </c>
      <c r="J21" s="138" t="str">
        <f>'星取表'!I6</f>
        <v>アドバンス</v>
      </c>
      <c r="K21" s="53"/>
      <c r="L21" s="136" t="str">
        <f t="shared" si="1"/>
        <v>旭森</v>
      </c>
      <c r="M21" s="53"/>
      <c r="N21" s="136" t="str">
        <f t="shared" si="3"/>
        <v>ジュニオール</v>
      </c>
      <c r="O21" s="53"/>
    </row>
    <row r="22" ht="19.5" customHeight="1">
      <c r="A22" s="134">
        <v>7.0</v>
      </c>
      <c r="B22" s="135" t="s">
        <v>72</v>
      </c>
      <c r="C22" s="106"/>
      <c r="D22" s="53"/>
      <c r="E22" s="136" t="str">
        <f>'星取表'!A11</f>
        <v>五個荘</v>
      </c>
      <c r="F22" s="106"/>
      <c r="G22" s="137">
        <v>1.0</v>
      </c>
      <c r="H22" s="138" t="s">
        <v>66</v>
      </c>
      <c r="I22" s="137">
        <v>0.0</v>
      </c>
      <c r="J22" s="138" t="str">
        <f>'星取表'!O6</f>
        <v>八幡</v>
      </c>
      <c r="K22" s="53"/>
      <c r="L22" s="140" t="str">
        <f>J19</f>
        <v>竜王</v>
      </c>
      <c r="M22" s="53"/>
      <c r="N22" s="136" t="str">
        <f t="shared" ref="N22:N23" si="4">E21</f>
        <v>亀山</v>
      </c>
      <c r="O22" s="53"/>
    </row>
    <row r="23" ht="19.5" customHeight="1">
      <c r="A23" s="134">
        <v>8.0</v>
      </c>
      <c r="B23" s="135" t="s">
        <v>73</v>
      </c>
      <c r="C23" s="106"/>
      <c r="D23" s="53"/>
      <c r="E23" s="136" t="str">
        <f>'星取表'!A13</f>
        <v>金城</v>
      </c>
      <c r="F23" s="106"/>
      <c r="G23" s="137">
        <v>1.0</v>
      </c>
      <c r="H23" s="138" t="s">
        <v>66</v>
      </c>
      <c r="I23" s="137">
        <v>0.0</v>
      </c>
      <c r="J23" s="139" t="str">
        <f>'星取表'!U6</f>
        <v>プライマリー</v>
      </c>
      <c r="K23" s="53"/>
      <c r="L23" s="136" t="str">
        <f>J22</f>
        <v>八幡</v>
      </c>
      <c r="M23" s="53"/>
      <c r="N23" s="136" t="str">
        <f t="shared" si="4"/>
        <v>五個荘</v>
      </c>
      <c r="O23" s="53"/>
    </row>
    <row r="24" ht="19.5" customHeight="1">
      <c r="A24" s="134">
        <v>9.0</v>
      </c>
      <c r="B24" s="135" t="s">
        <v>74</v>
      </c>
      <c r="C24" s="106"/>
      <c r="D24" s="53"/>
      <c r="E24" s="141" t="str">
        <f>'星取表'!A15</f>
        <v>竜王</v>
      </c>
      <c r="F24" s="106"/>
      <c r="G24" s="137">
        <v>0.0</v>
      </c>
      <c r="H24" s="138" t="s">
        <v>66</v>
      </c>
      <c r="I24" s="137">
        <v>6.0</v>
      </c>
      <c r="J24" s="142" t="str">
        <f>'星取表'!AA6</f>
        <v>ジュニオール</v>
      </c>
      <c r="K24" s="53"/>
      <c r="L24" s="136" t="str">
        <f>E23</f>
        <v>金城</v>
      </c>
      <c r="M24" s="53"/>
      <c r="N24" s="140" t="str">
        <f>J23</f>
        <v>プライマリー</v>
      </c>
      <c r="O24" s="53"/>
    </row>
    <row r="25" ht="21.0" customHeight="1">
      <c r="A25" s="126" t="s">
        <v>75</v>
      </c>
      <c r="B25" s="127"/>
      <c r="C25" s="126"/>
      <c r="D25" s="128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</row>
    <row r="26" ht="21.0" customHeight="1">
      <c r="A26" s="126" t="s">
        <v>76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</row>
    <row r="27" ht="21.0" customHeight="1">
      <c r="A27" s="126" t="s">
        <v>77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</row>
    <row r="28" ht="21.0" customHeight="1">
      <c r="A28" s="132" t="s">
        <v>78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</row>
    <row r="29" ht="21.0" customHeight="1"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</row>
    <row r="30" ht="21.0" customHeight="1">
      <c r="A30" s="129"/>
      <c r="B30" s="129"/>
      <c r="C30" s="129"/>
      <c r="D30" s="129"/>
      <c r="E30" s="129"/>
      <c r="F30" s="129"/>
      <c r="G30" s="129"/>
      <c r="H30" s="129"/>
      <c r="I30" s="129"/>
      <c r="J30" s="143"/>
      <c r="K30" s="126"/>
      <c r="L30" s="126"/>
      <c r="M30" s="126"/>
      <c r="N30" s="126"/>
      <c r="O30" s="126"/>
    </row>
    <row r="31" ht="25.5" customHeight="1">
      <c r="A31" s="126"/>
      <c r="B31" s="126"/>
      <c r="C31" s="126"/>
      <c r="D31" s="126"/>
      <c r="E31" s="126"/>
      <c r="F31" s="143"/>
      <c r="G31" s="143"/>
      <c r="H31" s="126"/>
      <c r="I31" s="126"/>
      <c r="J31" s="126"/>
      <c r="K31" s="126"/>
      <c r="L31" s="126"/>
      <c r="M31" s="126"/>
      <c r="N31" s="126"/>
      <c r="O31" s="126"/>
    </row>
    <row r="32" ht="25.5" customHeight="1">
      <c r="A32" s="144"/>
      <c r="B32" s="144"/>
      <c r="C32" s="144"/>
      <c r="D32" s="144"/>
      <c r="E32" s="144"/>
      <c r="H32" s="144"/>
      <c r="I32" s="144"/>
      <c r="J32" s="144"/>
      <c r="K32" s="144"/>
      <c r="L32" s="144"/>
      <c r="M32" s="144"/>
      <c r="N32" s="126"/>
      <c r="O32" s="126"/>
    </row>
    <row r="33" ht="25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mergeCells count="54">
    <mergeCell ref="J16:K16"/>
    <mergeCell ref="L16:M16"/>
    <mergeCell ref="B17:D17"/>
    <mergeCell ref="E17:F17"/>
    <mergeCell ref="J17:K17"/>
    <mergeCell ref="L17:M17"/>
    <mergeCell ref="N17:O17"/>
    <mergeCell ref="B16:D16"/>
    <mergeCell ref="E16:F16"/>
    <mergeCell ref="N16:O16"/>
    <mergeCell ref="E23:F23"/>
    <mergeCell ref="J23:K23"/>
    <mergeCell ref="L23:M23"/>
    <mergeCell ref="N23:O23"/>
    <mergeCell ref="B24:D24"/>
    <mergeCell ref="E24:F24"/>
    <mergeCell ref="N24:O24"/>
    <mergeCell ref="J24:K24"/>
    <mergeCell ref="L24:M24"/>
    <mergeCell ref="L21:M21"/>
    <mergeCell ref="N21:O21"/>
    <mergeCell ref="J22:K22"/>
    <mergeCell ref="L22:M22"/>
    <mergeCell ref="N22:O22"/>
    <mergeCell ref="B20:D20"/>
    <mergeCell ref="E20:F20"/>
    <mergeCell ref="A1:H1"/>
    <mergeCell ref="C3:F3"/>
    <mergeCell ref="C4:F4"/>
    <mergeCell ref="E12:F12"/>
    <mergeCell ref="E13:F13"/>
    <mergeCell ref="B18:D18"/>
    <mergeCell ref="E18:F18"/>
    <mergeCell ref="J18:K18"/>
    <mergeCell ref="L18:M18"/>
    <mergeCell ref="N18:O18"/>
    <mergeCell ref="B23:D23"/>
    <mergeCell ref="B21:D21"/>
    <mergeCell ref="E21:F21"/>
    <mergeCell ref="B22:D22"/>
    <mergeCell ref="E22:F22"/>
    <mergeCell ref="B19:D19"/>
    <mergeCell ref="E19:F19"/>
    <mergeCell ref="L15:M15"/>
    <mergeCell ref="N15:O15"/>
    <mergeCell ref="B15:D15"/>
    <mergeCell ref="E15:K15"/>
    <mergeCell ref="J21:K21"/>
    <mergeCell ref="J19:K19"/>
    <mergeCell ref="L19:M19"/>
    <mergeCell ref="N19:O19"/>
    <mergeCell ref="J20:K20"/>
    <mergeCell ref="L20:M20"/>
    <mergeCell ref="N20:O20"/>
  </mergeCells>
  <printOptions/>
  <pageMargins bottom="1.0" footer="0.0" header="0.0" left="0.75" right="0.75" top="1.0"/>
  <pageSetup paperSize="9" scale="96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1" width="5.71"/>
    <col customWidth="1" min="12" max="13" width="4.71"/>
    <col customWidth="1" min="14" max="15" width="4.43"/>
  </cols>
  <sheetData>
    <row r="1" ht="25.5" customHeight="1">
      <c r="A1" s="124" t="str">
        <f>'情報記入シート'!B2</f>
        <v>湖東ブロックU-11_1部後期リーグ戦</v>
      </c>
      <c r="I1" s="125" t="s">
        <v>79</v>
      </c>
      <c r="K1" s="125"/>
      <c r="L1" s="125"/>
      <c r="M1" s="125"/>
      <c r="N1" s="125"/>
      <c r="O1" s="125"/>
    </row>
    <row r="2" ht="16.5" customHeight="1">
      <c r="A2" s="126"/>
      <c r="B2" s="127"/>
      <c r="C2" s="126"/>
      <c r="D2" s="128"/>
      <c r="E2" s="126"/>
      <c r="F2" s="126"/>
      <c r="G2" s="126"/>
      <c r="H2" s="126"/>
      <c r="I2" s="126"/>
      <c r="J2" s="129"/>
      <c r="K2" s="127"/>
      <c r="L2" s="127"/>
      <c r="M2" s="126"/>
      <c r="N2" s="126"/>
      <c r="O2" s="126"/>
    </row>
    <row r="3" ht="16.5" customHeight="1">
      <c r="A3" s="126" t="s">
        <v>44</v>
      </c>
      <c r="B3" s="126"/>
      <c r="C3" s="130" t="str">
        <f>'情報記入シート'!B11</f>
        <v>Sunday, December 26, 2021</v>
      </c>
      <c r="G3" s="131"/>
      <c r="H3" s="126"/>
      <c r="I3" s="126"/>
      <c r="J3" s="126"/>
      <c r="K3" s="126"/>
      <c r="L3" s="126"/>
      <c r="M3" s="126"/>
      <c r="N3" s="126"/>
      <c r="O3" s="126"/>
    </row>
    <row r="4" ht="16.5" customHeight="1">
      <c r="A4" s="126" t="s">
        <v>45</v>
      </c>
      <c r="B4" s="126"/>
      <c r="C4" s="129" t="str">
        <f>'情報記入シート'!B12</f>
        <v>荒神山Cコート</v>
      </c>
      <c r="G4" s="126"/>
      <c r="H4" s="126"/>
      <c r="I4" s="126"/>
      <c r="J4" s="126"/>
      <c r="K4" s="126"/>
      <c r="L4" s="126"/>
      <c r="M4" s="126"/>
      <c r="N4" s="126"/>
      <c r="O4" s="126"/>
    </row>
    <row r="5" ht="16.5" customHeight="1">
      <c r="A5" s="132" t="s">
        <v>46</v>
      </c>
      <c r="C5" s="132" t="s">
        <v>47</v>
      </c>
      <c r="E5" s="132"/>
      <c r="F5" s="132"/>
      <c r="G5" s="132"/>
      <c r="H5" s="132"/>
      <c r="I5" s="25"/>
      <c r="J5" s="132"/>
      <c r="K5" s="126"/>
      <c r="L5" s="126"/>
      <c r="M5" s="126"/>
      <c r="N5" s="126"/>
      <c r="O5" s="126"/>
    </row>
    <row r="6" ht="16.5" customHeight="1">
      <c r="A6" s="132" t="s">
        <v>48</v>
      </c>
      <c r="C6" s="132" t="s">
        <v>49</v>
      </c>
      <c r="E6" s="126"/>
      <c r="F6" s="132" t="s">
        <v>50</v>
      </c>
      <c r="G6" s="132"/>
      <c r="H6" s="132"/>
      <c r="I6" s="25"/>
      <c r="J6" s="132"/>
      <c r="K6" s="126"/>
      <c r="L6" s="126"/>
      <c r="M6" s="126"/>
      <c r="N6" s="126"/>
      <c r="O6" s="126"/>
    </row>
    <row r="7" ht="16.5" customHeight="1">
      <c r="A7" s="132"/>
      <c r="C7" s="132" t="s">
        <v>51</v>
      </c>
      <c r="D7" s="132"/>
      <c r="E7" s="132"/>
      <c r="F7" s="132"/>
      <c r="G7" s="132"/>
      <c r="H7" s="132"/>
      <c r="I7" s="25"/>
      <c r="J7" s="132"/>
      <c r="K7" s="126"/>
      <c r="L7" s="126"/>
      <c r="M7" s="126"/>
      <c r="N7" s="126"/>
      <c r="O7" s="126"/>
    </row>
    <row r="8" ht="16.5" customHeight="1">
      <c r="A8" s="132" t="s">
        <v>52</v>
      </c>
      <c r="C8" s="132" t="s">
        <v>53</v>
      </c>
      <c r="D8" s="132"/>
      <c r="E8" s="132"/>
      <c r="F8" s="132"/>
      <c r="G8" s="132"/>
      <c r="H8" s="132"/>
      <c r="I8" s="25"/>
      <c r="J8" s="132"/>
      <c r="K8" s="126"/>
      <c r="L8" s="126"/>
      <c r="M8" s="126"/>
      <c r="N8" s="126"/>
      <c r="O8" s="126"/>
    </row>
    <row r="9" ht="16.5" customHeight="1">
      <c r="A9" s="132" t="s">
        <v>54</v>
      </c>
      <c r="C9" s="132" t="s">
        <v>55</v>
      </c>
      <c r="D9" s="132"/>
      <c r="E9" s="132"/>
      <c r="F9" s="132"/>
      <c r="G9" s="132"/>
      <c r="H9" s="132"/>
      <c r="I9" s="25"/>
      <c r="J9" s="132"/>
      <c r="K9" s="126"/>
      <c r="L9" s="126"/>
      <c r="M9" s="126"/>
      <c r="N9" s="126"/>
      <c r="O9" s="126"/>
    </row>
    <row r="10" ht="16.5" customHeight="1">
      <c r="A10" t="s">
        <v>56</v>
      </c>
      <c r="C10" s="132" t="s">
        <v>57</v>
      </c>
      <c r="D10" s="132"/>
      <c r="E10" s="132"/>
      <c r="F10" s="132"/>
      <c r="G10" s="132"/>
      <c r="H10" s="132"/>
      <c r="I10" s="25"/>
      <c r="J10" s="132"/>
      <c r="K10" s="126"/>
      <c r="L10" s="126"/>
      <c r="M10" s="126"/>
      <c r="N10" s="126"/>
      <c r="O10" s="126"/>
    </row>
    <row r="11" ht="16.5" customHeight="1">
      <c r="A11" s="132" t="s">
        <v>58</v>
      </c>
      <c r="B11" s="127"/>
      <c r="C11" s="132" t="s">
        <v>59</v>
      </c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</row>
    <row r="12" ht="16.5" customHeight="1">
      <c r="B12" s="127"/>
      <c r="C12" s="126" t="s">
        <v>60</v>
      </c>
      <c r="E12" s="133" t="str">
        <f>'情報記入シート'!B13</f>
        <v>旭森</v>
      </c>
      <c r="G12" s="126"/>
      <c r="H12" s="126"/>
      <c r="I12" s="126"/>
      <c r="J12" s="126"/>
      <c r="K12" s="126"/>
      <c r="L12" s="126"/>
      <c r="M12" s="126"/>
      <c r="N12" s="126"/>
      <c r="O12" s="126"/>
    </row>
    <row r="13" ht="16.5" customHeight="1">
      <c r="B13" s="127"/>
      <c r="C13" s="126" t="s">
        <v>61</v>
      </c>
      <c r="E13" s="129" t="str">
        <f>'情報記入シート'!B14</f>
        <v>五個荘</v>
      </c>
      <c r="G13" s="126"/>
      <c r="H13" s="126"/>
      <c r="I13" s="126"/>
      <c r="J13" s="126"/>
      <c r="K13" s="126"/>
      <c r="L13" s="126"/>
      <c r="M13" s="126"/>
      <c r="N13" s="126"/>
      <c r="O13" s="126"/>
    </row>
    <row r="14" ht="16.5" customHeight="1">
      <c r="A14" s="126"/>
      <c r="B14" s="127"/>
      <c r="C14" s="126"/>
      <c r="D14" s="128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</row>
    <row r="15" ht="20.25" customHeight="1">
      <c r="A15" s="134" t="s">
        <v>62</v>
      </c>
      <c r="B15" s="135" t="s">
        <v>46</v>
      </c>
      <c r="C15" s="106"/>
      <c r="D15" s="53"/>
      <c r="E15" s="135" t="s">
        <v>63</v>
      </c>
      <c r="F15" s="106"/>
      <c r="G15" s="106"/>
      <c r="H15" s="106"/>
      <c r="I15" s="106"/>
      <c r="J15" s="106"/>
      <c r="K15" s="53"/>
      <c r="L15" s="135" t="s">
        <v>52</v>
      </c>
      <c r="M15" s="53"/>
      <c r="N15" s="135" t="s">
        <v>64</v>
      </c>
      <c r="O15" s="53"/>
    </row>
    <row r="16" ht="20.25" customHeight="1">
      <c r="A16" s="134">
        <v>10.0</v>
      </c>
      <c r="B16" s="135" t="s">
        <v>65</v>
      </c>
      <c r="C16" s="106"/>
      <c r="D16" s="53"/>
      <c r="E16" s="136" t="str">
        <f>'星取表'!A8</f>
        <v>旭森</v>
      </c>
      <c r="F16" s="106"/>
      <c r="G16" s="145"/>
      <c r="H16" s="138" t="s">
        <v>66</v>
      </c>
      <c r="I16" s="145"/>
      <c r="J16" s="138" t="str">
        <f>'星取表'!I6</f>
        <v>アドバンス</v>
      </c>
      <c r="K16" s="53"/>
      <c r="L16" s="138" t="str">
        <f>E18</f>
        <v>八幡</v>
      </c>
      <c r="M16" s="53"/>
      <c r="N16" s="140" t="str">
        <f>J18</f>
        <v>プライマリー</v>
      </c>
      <c r="O16" s="53"/>
    </row>
    <row r="17" ht="20.25" customHeight="1">
      <c r="A17" s="134">
        <v>11.0</v>
      </c>
      <c r="B17" s="135" t="s">
        <v>67</v>
      </c>
      <c r="C17" s="106"/>
      <c r="D17" s="53"/>
      <c r="E17" s="136" t="str">
        <f>'星取表'!A9</f>
        <v>亀山</v>
      </c>
      <c r="F17" s="106"/>
      <c r="G17" s="145"/>
      <c r="H17" s="138" t="s">
        <v>66</v>
      </c>
      <c r="I17" s="145"/>
      <c r="J17" s="138" t="str">
        <f>'星取表'!L6</f>
        <v>五個荘</v>
      </c>
      <c r="K17" s="53"/>
      <c r="L17" s="138" t="str">
        <f t="shared" ref="L17:L20" si="1">J16</f>
        <v>アドバンス</v>
      </c>
      <c r="M17" s="53"/>
      <c r="N17" s="136" t="str">
        <f t="shared" ref="N17:N20" si="2">E16</f>
        <v>旭森</v>
      </c>
      <c r="O17" s="53"/>
    </row>
    <row r="18" ht="20.25" customHeight="1">
      <c r="A18" s="134">
        <v>12.0</v>
      </c>
      <c r="B18" s="135" t="s">
        <v>68</v>
      </c>
      <c r="C18" s="106"/>
      <c r="D18" s="53"/>
      <c r="E18" s="136" t="str">
        <f>'星取表'!A12</f>
        <v>八幡</v>
      </c>
      <c r="F18" s="106"/>
      <c r="G18" s="145"/>
      <c r="H18" s="138" t="s">
        <v>66</v>
      </c>
      <c r="I18" s="145"/>
      <c r="J18" s="139" t="str">
        <f>'星取表'!U6</f>
        <v>プライマリー</v>
      </c>
      <c r="K18" s="53"/>
      <c r="L18" s="138" t="str">
        <f t="shared" si="1"/>
        <v>五個荘</v>
      </c>
      <c r="M18" s="53"/>
      <c r="N18" s="136" t="str">
        <f t="shared" si="2"/>
        <v>亀山</v>
      </c>
      <c r="O18" s="53"/>
    </row>
    <row r="19" ht="20.25" customHeight="1">
      <c r="A19" s="134">
        <v>13.0</v>
      </c>
      <c r="B19" s="135" t="s">
        <v>69</v>
      </c>
      <c r="C19" s="106"/>
      <c r="D19" s="53"/>
      <c r="E19" s="136" t="str">
        <f>'星取表'!A13</f>
        <v>金城</v>
      </c>
      <c r="F19" s="106"/>
      <c r="G19" s="145"/>
      <c r="H19" s="138" t="s">
        <v>66</v>
      </c>
      <c r="I19" s="145"/>
      <c r="J19" s="139" t="str">
        <f>'星取表'!X6</f>
        <v>竜王</v>
      </c>
      <c r="K19" s="53"/>
      <c r="L19" s="139" t="str">
        <f t="shared" si="1"/>
        <v>プライマリー</v>
      </c>
      <c r="M19" s="53"/>
      <c r="N19" s="136" t="str">
        <f t="shared" si="2"/>
        <v>八幡</v>
      </c>
      <c r="O19" s="53"/>
    </row>
    <row r="20" ht="20.25" customHeight="1">
      <c r="A20" s="134">
        <v>14.0</v>
      </c>
      <c r="B20" s="135" t="s">
        <v>70</v>
      </c>
      <c r="C20" s="106"/>
      <c r="D20" s="53"/>
      <c r="E20" s="136" t="str">
        <f>'星取表'!A9</f>
        <v>亀山</v>
      </c>
      <c r="F20" s="106"/>
      <c r="G20" s="145"/>
      <c r="H20" s="138" t="s">
        <v>66</v>
      </c>
      <c r="I20" s="145"/>
      <c r="J20" s="138" t="str">
        <f>'星取表'!AA6</f>
        <v>ジュニオール</v>
      </c>
      <c r="K20" s="53"/>
      <c r="L20" s="140" t="str">
        <f t="shared" si="1"/>
        <v>竜王</v>
      </c>
      <c r="M20" s="53"/>
      <c r="N20" s="136" t="str">
        <f t="shared" si="2"/>
        <v>金城</v>
      </c>
      <c r="O20" s="53"/>
    </row>
    <row r="21" ht="20.25" customHeight="1">
      <c r="A21" s="134">
        <v>15.0</v>
      </c>
      <c r="B21" s="135" t="s">
        <v>71</v>
      </c>
      <c r="C21" s="106"/>
      <c r="D21" s="53"/>
      <c r="E21" s="136" t="str">
        <f>'星取表'!A8</f>
        <v>旭森</v>
      </c>
      <c r="F21" s="106"/>
      <c r="G21" s="145"/>
      <c r="H21" s="138" t="s">
        <v>66</v>
      </c>
      <c r="I21" s="145"/>
      <c r="J21" s="139" t="str">
        <f>'星取表'!X6</f>
        <v>竜王</v>
      </c>
      <c r="K21" s="53"/>
      <c r="L21" s="136" t="str">
        <f>E20</f>
        <v>亀山</v>
      </c>
      <c r="M21" s="53"/>
      <c r="N21" s="136" t="str">
        <f>J20</f>
        <v>ジュニオール</v>
      </c>
      <c r="O21" s="53"/>
    </row>
    <row r="22" ht="20.25" customHeight="1">
      <c r="A22" s="134">
        <v>16.0</v>
      </c>
      <c r="B22" s="135" t="s">
        <v>72</v>
      </c>
      <c r="C22" s="106"/>
      <c r="D22" s="53"/>
      <c r="E22" s="136" t="str">
        <f>'星取表'!A10</f>
        <v>アドバンス</v>
      </c>
      <c r="F22" s="106"/>
      <c r="G22" s="145"/>
      <c r="H22" s="138" t="s">
        <v>66</v>
      </c>
      <c r="I22" s="145"/>
      <c r="J22" s="138" t="str">
        <f>'星取表'!O6</f>
        <v>八幡</v>
      </c>
      <c r="K22" s="53"/>
      <c r="L22" s="140" t="str">
        <f>J21</f>
        <v>竜王</v>
      </c>
      <c r="M22" s="53"/>
      <c r="N22" s="136" t="str">
        <f>E21</f>
        <v>旭森</v>
      </c>
      <c r="O22" s="53"/>
    </row>
    <row r="23" ht="20.25" customHeight="1">
      <c r="A23" s="134">
        <v>17.0</v>
      </c>
      <c r="B23" s="135" t="s">
        <v>73</v>
      </c>
      <c r="C23" s="106"/>
      <c r="D23" s="53"/>
      <c r="E23" s="136" t="str">
        <f>'星取表'!A11</f>
        <v>五個荘</v>
      </c>
      <c r="F23" s="106"/>
      <c r="G23" s="145"/>
      <c r="H23" s="138" t="s">
        <v>66</v>
      </c>
      <c r="I23" s="145"/>
      <c r="J23" s="138" t="str">
        <f>'星取表'!R6</f>
        <v>金城</v>
      </c>
      <c r="K23" s="53"/>
      <c r="L23" s="136" t="str">
        <f t="shared" ref="L23:L24" si="3">E22</f>
        <v>アドバンス</v>
      </c>
      <c r="M23" s="53"/>
      <c r="N23" s="136" t="str">
        <f>J24</f>
        <v>ジュニオール</v>
      </c>
      <c r="O23" s="53"/>
    </row>
    <row r="24" ht="20.25" customHeight="1">
      <c r="A24" s="134">
        <v>18.0</v>
      </c>
      <c r="B24" s="135" t="s">
        <v>74</v>
      </c>
      <c r="C24" s="106"/>
      <c r="D24" s="53"/>
      <c r="E24" s="136" t="str">
        <f>'星取表'!A14</f>
        <v>プライマリー</v>
      </c>
      <c r="F24" s="106"/>
      <c r="G24" s="145"/>
      <c r="H24" s="138" t="s">
        <v>66</v>
      </c>
      <c r="I24" s="145"/>
      <c r="J24" s="138" t="str">
        <f>'星取表'!AA6</f>
        <v>ジュニオール</v>
      </c>
      <c r="K24" s="53"/>
      <c r="L24" s="136" t="str">
        <f t="shared" si="3"/>
        <v>五個荘</v>
      </c>
      <c r="M24" s="53"/>
      <c r="N24" s="136" t="str">
        <f>J23</f>
        <v>金城</v>
      </c>
      <c r="O24" s="53"/>
    </row>
    <row r="25" ht="19.5" customHeight="1">
      <c r="A25" s="126" t="s">
        <v>75</v>
      </c>
      <c r="B25" s="127"/>
      <c r="C25" s="127"/>
      <c r="D25" s="127"/>
      <c r="E25" s="127"/>
      <c r="F25" s="127"/>
      <c r="G25" s="146"/>
      <c r="H25" s="127"/>
      <c r="I25" s="146"/>
      <c r="J25" s="127"/>
      <c r="K25" s="127"/>
      <c r="L25" s="127"/>
      <c r="M25" s="127"/>
      <c r="N25" s="127"/>
      <c r="O25" s="127"/>
    </row>
    <row r="26" ht="19.5" customHeight="1">
      <c r="A26" s="126" t="s">
        <v>80</v>
      </c>
      <c r="B26" s="127"/>
      <c r="C26" s="126"/>
      <c r="D26" s="128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</row>
    <row r="27" ht="19.5" customHeight="1">
      <c r="A27" s="126" t="s">
        <v>77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</row>
    <row r="28" ht="19.5" customHeight="1">
      <c r="A28" s="132" t="s">
        <v>78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</row>
    <row r="29" ht="19.5" customHeight="1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</row>
    <row r="30" ht="19.5" customHeight="1">
      <c r="A30" s="126"/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</row>
    <row r="31" ht="19.5" customHeight="1">
      <c r="A31" s="126"/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</row>
    <row r="32" ht="19.5" customHeight="1">
      <c r="A32" s="129"/>
      <c r="B32" s="129"/>
      <c r="C32" s="129"/>
      <c r="D32" s="129"/>
      <c r="E32" s="129"/>
      <c r="F32" s="129"/>
      <c r="G32" s="129"/>
      <c r="H32" s="129"/>
      <c r="I32" s="129"/>
      <c r="J32" s="143"/>
      <c r="K32" s="126"/>
      <c r="L32" s="126"/>
      <c r="M32" s="126"/>
      <c r="N32" s="126"/>
      <c r="O32" s="126"/>
    </row>
    <row r="33" ht="25.5" customHeight="1">
      <c r="A33" s="126"/>
      <c r="B33" s="126"/>
      <c r="C33" s="126"/>
      <c r="D33" s="126"/>
      <c r="E33" s="126"/>
      <c r="F33" s="143"/>
      <c r="G33" s="143"/>
      <c r="H33" s="126"/>
      <c r="I33" s="126"/>
      <c r="J33" s="126"/>
      <c r="K33" s="126"/>
      <c r="L33" s="126"/>
      <c r="M33" s="126"/>
      <c r="N33" s="126"/>
      <c r="O33" s="126"/>
    </row>
    <row r="34" ht="25.5" customHeight="1">
      <c r="A34" s="144"/>
      <c r="B34" s="144"/>
      <c r="C34" s="144"/>
      <c r="D34" s="144"/>
      <c r="E34" s="144"/>
      <c r="H34" s="144"/>
      <c r="I34" s="144"/>
      <c r="J34" s="144"/>
      <c r="K34" s="144"/>
      <c r="L34" s="144"/>
      <c r="M34" s="144"/>
      <c r="N34" s="126"/>
      <c r="O34" s="126"/>
    </row>
    <row r="35" ht="25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mergeCells count="54">
    <mergeCell ref="J16:K16"/>
    <mergeCell ref="L16:M16"/>
    <mergeCell ref="B17:D17"/>
    <mergeCell ref="E17:F17"/>
    <mergeCell ref="J17:K17"/>
    <mergeCell ref="L17:M17"/>
    <mergeCell ref="N17:O17"/>
    <mergeCell ref="B16:D16"/>
    <mergeCell ref="E16:F16"/>
    <mergeCell ref="N16:O16"/>
    <mergeCell ref="E23:F23"/>
    <mergeCell ref="J23:K23"/>
    <mergeCell ref="L23:M23"/>
    <mergeCell ref="N23:O23"/>
    <mergeCell ref="B24:D24"/>
    <mergeCell ref="E24:F24"/>
    <mergeCell ref="N24:O24"/>
    <mergeCell ref="J24:K24"/>
    <mergeCell ref="L24:M24"/>
    <mergeCell ref="L21:M21"/>
    <mergeCell ref="N21:O21"/>
    <mergeCell ref="J22:K22"/>
    <mergeCell ref="L22:M22"/>
    <mergeCell ref="N22:O22"/>
    <mergeCell ref="B20:D20"/>
    <mergeCell ref="E20:F20"/>
    <mergeCell ref="A1:H1"/>
    <mergeCell ref="C3:F3"/>
    <mergeCell ref="C4:F4"/>
    <mergeCell ref="E12:F12"/>
    <mergeCell ref="E13:F13"/>
    <mergeCell ref="B18:D18"/>
    <mergeCell ref="E18:F18"/>
    <mergeCell ref="J18:K18"/>
    <mergeCell ref="L18:M18"/>
    <mergeCell ref="N18:O18"/>
    <mergeCell ref="B23:D23"/>
    <mergeCell ref="B21:D21"/>
    <mergeCell ref="E21:F21"/>
    <mergeCell ref="B22:D22"/>
    <mergeCell ref="E22:F22"/>
    <mergeCell ref="B19:D19"/>
    <mergeCell ref="E19:F19"/>
    <mergeCell ref="L15:M15"/>
    <mergeCell ref="N15:O15"/>
    <mergeCell ref="B15:D15"/>
    <mergeCell ref="E15:K15"/>
    <mergeCell ref="J21:K21"/>
    <mergeCell ref="J19:K19"/>
    <mergeCell ref="L19:M19"/>
    <mergeCell ref="N19:O19"/>
    <mergeCell ref="J20:K20"/>
    <mergeCell ref="L20:M20"/>
    <mergeCell ref="N20:O20"/>
  </mergeCells>
  <printOptions/>
  <pageMargins bottom="1.0" footer="0.0" header="0.0" left="0.75" right="0.75" top="1.0"/>
  <pageSetup paperSize="9" scale="96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66699"/>
    <pageSetUpPr/>
  </sheetPr>
  <sheetViews>
    <sheetView workbookViewId="0"/>
  </sheetViews>
  <sheetFormatPr customHeight="1" defaultColWidth="14.43" defaultRowHeight="15.0"/>
  <cols>
    <col customWidth="1" min="1" max="11" width="5.71"/>
    <col customWidth="1" min="12" max="13" width="4.71"/>
    <col customWidth="1" min="14" max="15" width="4.43"/>
  </cols>
  <sheetData>
    <row r="1" ht="25.5" customHeight="1">
      <c r="A1" s="124" t="str">
        <f>'情報記入シート'!B2</f>
        <v>湖東ブロックU-11_1部後期リーグ戦</v>
      </c>
      <c r="I1" s="125" t="s">
        <v>81</v>
      </c>
      <c r="K1" s="125"/>
      <c r="L1" s="125"/>
      <c r="M1" s="125"/>
      <c r="N1" s="125"/>
      <c r="O1" s="125"/>
    </row>
    <row r="2" ht="13.5" customHeight="1">
      <c r="A2" s="126"/>
      <c r="B2" s="127"/>
      <c r="C2" s="126"/>
      <c r="D2" s="128"/>
      <c r="E2" s="126"/>
      <c r="F2" s="126"/>
      <c r="G2" s="126"/>
      <c r="H2" s="126"/>
      <c r="I2" s="126"/>
      <c r="J2" s="129"/>
      <c r="K2" s="127"/>
      <c r="L2" s="127"/>
      <c r="M2" s="126"/>
      <c r="N2" s="126"/>
      <c r="O2" s="126"/>
    </row>
    <row r="3" ht="13.5" customHeight="1">
      <c r="A3" s="126" t="s">
        <v>44</v>
      </c>
      <c r="B3" s="126"/>
      <c r="C3" s="130" t="str">
        <f>'情報記入シート'!B17</f>
        <v>Saturday, January 15, 2022</v>
      </c>
      <c r="G3" s="131"/>
      <c r="H3" s="126"/>
      <c r="I3" s="126"/>
      <c r="J3" s="126"/>
      <c r="K3" s="126"/>
      <c r="L3" s="126"/>
      <c r="M3" s="126"/>
      <c r="N3" s="126"/>
      <c r="O3" s="126"/>
    </row>
    <row r="4" ht="13.5" customHeight="1">
      <c r="A4" s="126" t="s">
        <v>45</v>
      </c>
      <c r="B4" s="126"/>
      <c r="C4" s="129" t="str">
        <f>'情報記入シート'!B18</f>
        <v>竜王ﾄﾞﾗｺﾞﾝﾊｯﾄ屋外</v>
      </c>
      <c r="G4" s="126"/>
      <c r="H4" s="126"/>
      <c r="I4" s="126"/>
      <c r="J4" s="126"/>
      <c r="K4" s="126"/>
      <c r="L4" s="126"/>
      <c r="M4" s="126"/>
      <c r="N4" s="126"/>
      <c r="O4" s="126"/>
    </row>
    <row r="5" ht="13.5" customHeight="1">
      <c r="A5" s="132" t="s">
        <v>46</v>
      </c>
      <c r="C5" s="132" t="s">
        <v>47</v>
      </c>
      <c r="E5" s="132"/>
      <c r="F5" s="132"/>
      <c r="G5" s="132"/>
      <c r="H5" s="132"/>
      <c r="I5" s="25"/>
      <c r="J5" s="132"/>
      <c r="K5" s="126"/>
      <c r="L5" s="126"/>
      <c r="M5" s="126"/>
      <c r="N5" s="126"/>
      <c r="O5" s="126"/>
    </row>
    <row r="6" ht="13.5" customHeight="1">
      <c r="A6" s="132" t="s">
        <v>48</v>
      </c>
      <c r="C6" s="132" t="s">
        <v>49</v>
      </c>
      <c r="E6" s="126"/>
      <c r="F6" s="132" t="s">
        <v>50</v>
      </c>
      <c r="G6" s="132"/>
      <c r="H6" s="132"/>
      <c r="I6" s="25"/>
      <c r="J6" s="132"/>
      <c r="K6" s="126"/>
      <c r="L6" s="126"/>
      <c r="M6" s="126"/>
      <c r="N6" s="126"/>
      <c r="O6" s="126"/>
    </row>
    <row r="7" ht="13.5" customHeight="1">
      <c r="A7" s="132"/>
      <c r="C7" s="132" t="s">
        <v>51</v>
      </c>
      <c r="D7" s="132"/>
      <c r="E7" s="132"/>
      <c r="F7" s="132"/>
      <c r="G7" s="132"/>
      <c r="H7" s="132"/>
      <c r="I7" s="25"/>
      <c r="J7" s="132"/>
      <c r="K7" s="126"/>
      <c r="L7" s="126"/>
      <c r="M7" s="126"/>
      <c r="N7" s="126"/>
      <c r="O7" s="126"/>
    </row>
    <row r="8" ht="13.5" customHeight="1">
      <c r="A8" s="132" t="s">
        <v>52</v>
      </c>
      <c r="C8" s="132" t="s">
        <v>53</v>
      </c>
      <c r="D8" s="132"/>
      <c r="E8" s="132"/>
      <c r="F8" s="132"/>
      <c r="G8" s="132"/>
      <c r="H8" s="132"/>
      <c r="I8" s="25"/>
      <c r="J8" s="132"/>
      <c r="K8" s="126"/>
      <c r="L8" s="126"/>
      <c r="M8" s="126"/>
      <c r="N8" s="126"/>
      <c r="O8" s="126"/>
    </row>
    <row r="9" ht="13.5" customHeight="1">
      <c r="A9" s="132" t="s">
        <v>54</v>
      </c>
      <c r="C9" s="132" t="s">
        <v>55</v>
      </c>
      <c r="D9" s="132"/>
      <c r="E9" s="132"/>
      <c r="F9" s="132"/>
      <c r="G9" s="132"/>
      <c r="H9" s="132"/>
      <c r="I9" s="25"/>
      <c r="J9" s="132"/>
      <c r="K9" s="126"/>
      <c r="L9" s="126"/>
      <c r="M9" s="126"/>
      <c r="N9" s="126"/>
      <c r="O9" s="126"/>
    </row>
    <row r="10" ht="13.5" customHeight="1">
      <c r="A10" t="s">
        <v>56</v>
      </c>
      <c r="C10" s="132" t="s">
        <v>57</v>
      </c>
      <c r="D10" s="132"/>
      <c r="E10" s="132"/>
      <c r="F10" s="132"/>
      <c r="G10" s="132"/>
      <c r="H10" s="132"/>
      <c r="I10" s="25"/>
      <c r="J10" s="132"/>
      <c r="K10" s="126"/>
      <c r="L10" s="126"/>
      <c r="M10" s="126"/>
      <c r="N10" s="126"/>
      <c r="O10" s="126"/>
    </row>
    <row r="11" ht="13.5" customHeight="1">
      <c r="A11" s="132" t="s">
        <v>58</v>
      </c>
      <c r="B11" s="127"/>
      <c r="C11" s="132" t="s">
        <v>59</v>
      </c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</row>
    <row r="12" ht="13.5" customHeight="1">
      <c r="B12" s="127"/>
      <c r="C12" s="126" t="s">
        <v>60</v>
      </c>
      <c r="E12" s="133" t="str">
        <f>'情報記入シート'!B19</f>
        <v>金城</v>
      </c>
      <c r="G12" s="126"/>
      <c r="H12" s="126"/>
      <c r="I12" s="126"/>
      <c r="J12" s="126"/>
      <c r="K12" s="126"/>
      <c r="L12" s="126"/>
      <c r="M12" s="126"/>
      <c r="N12" s="126"/>
      <c r="O12" s="126"/>
    </row>
    <row r="13" ht="13.5" customHeight="1">
      <c r="B13" s="127"/>
      <c r="C13" s="126" t="s">
        <v>61</v>
      </c>
      <c r="E13" s="129" t="str">
        <f>'情報記入シート'!B20</f>
        <v>アドバンス</v>
      </c>
      <c r="G13" s="126"/>
      <c r="H13" s="126"/>
      <c r="I13" s="126"/>
      <c r="J13" s="126"/>
      <c r="K13" s="126"/>
      <c r="L13" s="126"/>
      <c r="M13" s="126"/>
      <c r="N13" s="126"/>
      <c r="O13" s="126"/>
    </row>
    <row r="14" ht="13.5" customHeight="1">
      <c r="A14" s="126"/>
      <c r="B14" s="127"/>
      <c r="C14" s="126"/>
      <c r="D14" s="128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</row>
    <row r="15" ht="13.5" customHeight="1">
      <c r="A15" s="126"/>
      <c r="B15" s="127"/>
      <c r="C15" s="126"/>
      <c r="D15" s="128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</row>
    <row r="16" ht="25.5" customHeight="1">
      <c r="A16" s="134" t="s">
        <v>62</v>
      </c>
      <c r="B16" s="135" t="s">
        <v>46</v>
      </c>
      <c r="C16" s="106"/>
      <c r="D16" s="53"/>
      <c r="E16" s="135" t="s">
        <v>63</v>
      </c>
      <c r="F16" s="106"/>
      <c r="G16" s="106"/>
      <c r="H16" s="106"/>
      <c r="I16" s="106"/>
      <c r="J16" s="106"/>
      <c r="K16" s="53"/>
      <c r="L16" s="135" t="s">
        <v>52</v>
      </c>
      <c r="M16" s="53"/>
      <c r="N16" s="135" t="s">
        <v>64</v>
      </c>
      <c r="O16" s="53"/>
    </row>
    <row r="17" ht="25.5" customHeight="1">
      <c r="A17" s="134">
        <v>19.0</v>
      </c>
      <c r="B17" s="135" t="s">
        <v>65</v>
      </c>
      <c r="C17" s="106"/>
      <c r="D17" s="53"/>
      <c r="E17" s="136" t="str">
        <f>'星取表'!A13</f>
        <v>金城</v>
      </c>
      <c r="F17" s="106"/>
      <c r="G17" s="147"/>
      <c r="H17" s="138" t="s">
        <v>66</v>
      </c>
      <c r="I17" s="147"/>
      <c r="J17" s="138" t="str">
        <f>'星取表'!AA6</f>
        <v>ジュニオール</v>
      </c>
      <c r="K17" s="53"/>
      <c r="L17" s="138" t="str">
        <f>E18</f>
        <v>五個荘</v>
      </c>
      <c r="M17" s="53"/>
      <c r="N17" s="140" t="str">
        <f>J18</f>
        <v>プライマリー</v>
      </c>
      <c r="O17" s="53"/>
    </row>
    <row r="18" ht="25.5" customHeight="1">
      <c r="A18" s="134">
        <v>20.0</v>
      </c>
      <c r="B18" s="135" t="s">
        <v>67</v>
      </c>
      <c r="C18" s="106"/>
      <c r="D18" s="53"/>
      <c r="E18" s="136" t="str">
        <f>'星取表'!A11</f>
        <v>五個荘</v>
      </c>
      <c r="F18" s="106"/>
      <c r="G18" s="147"/>
      <c r="H18" s="138" t="s">
        <v>66</v>
      </c>
      <c r="I18" s="147"/>
      <c r="J18" s="139" t="str">
        <f>'星取表'!U6</f>
        <v>プライマリー</v>
      </c>
      <c r="K18" s="53"/>
      <c r="L18" s="138" t="str">
        <f t="shared" ref="L18:L19" si="1">J17</f>
        <v>ジュニオール</v>
      </c>
      <c r="M18" s="53"/>
      <c r="N18" s="136" t="str">
        <f t="shared" ref="N18:N19" si="2">E17</f>
        <v>金城</v>
      </c>
      <c r="O18" s="53"/>
    </row>
    <row r="19" ht="25.5" customHeight="1">
      <c r="A19" s="134">
        <v>21.0</v>
      </c>
      <c r="B19" s="135" t="s">
        <v>68</v>
      </c>
      <c r="C19" s="106"/>
      <c r="D19" s="53"/>
      <c r="E19" s="136" t="str">
        <f>'星取表'!A9</f>
        <v>亀山</v>
      </c>
      <c r="F19" s="106"/>
      <c r="G19" s="147"/>
      <c r="H19" s="138" t="s">
        <v>66</v>
      </c>
      <c r="I19" s="147"/>
      <c r="J19" s="138" t="str">
        <f>'星取表'!O6</f>
        <v>八幡</v>
      </c>
      <c r="K19" s="53"/>
      <c r="L19" s="139" t="str">
        <f t="shared" si="1"/>
        <v>プライマリー</v>
      </c>
      <c r="M19" s="53"/>
      <c r="N19" s="136" t="str">
        <f t="shared" si="2"/>
        <v>五個荘</v>
      </c>
      <c r="O19" s="53"/>
    </row>
    <row r="20" ht="25.5" customHeight="1">
      <c r="A20" s="134">
        <v>22.0</v>
      </c>
      <c r="B20" s="135" t="s">
        <v>69</v>
      </c>
      <c r="C20" s="106"/>
      <c r="D20" s="53"/>
      <c r="E20" s="136" t="str">
        <f>'星取表'!A10</f>
        <v>アドバンス</v>
      </c>
      <c r="F20" s="106"/>
      <c r="G20" s="147"/>
      <c r="H20" s="138" t="s">
        <v>66</v>
      </c>
      <c r="I20" s="147"/>
      <c r="J20" s="138" t="str">
        <f>'星取表'!AA6</f>
        <v>ジュニオール</v>
      </c>
      <c r="K20" s="53"/>
      <c r="L20" s="138" t="str">
        <f>E19</f>
        <v>亀山</v>
      </c>
      <c r="M20" s="53"/>
      <c r="N20" s="136" t="str">
        <f>J19</f>
        <v>八幡</v>
      </c>
      <c r="O20" s="53"/>
    </row>
    <row r="21" ht="25.5" customHeight="1">
      <c r="A21" s="134">
        <v>23.0</v>
      </c>
      <c r="B21" s="135" t="s">
        <v>70</v>
      </c>
      <c r="C21" s="106"/>
      <c r="D21" s="53"/>
      <c r="E21" s="136" t="str">
        <f>'星取表'!A9</f>
        <v>亀山</v>
      </c>
      <c r="F21" s="106"/>
      <c r="G21" s="147"/>
      <c r="H21" s="138" t="s">
        <v>66</v>
      </c>
      <c r="I21" s="147"/>
      <c r="J21" s="139" t="str">
        <f>'星取表'!X6</f>
        <v>竜王</v>
      </c>
      <c r="K21" s="53"/>
      <c r="L21" s="136" t="str">
        <f>J20</f>
        <v>ジュニオール</v>
      </c>
      <c r="M21" s="53"/>
      <c r="N21" s="136" t="str">
        <f>E20</f>
        <v>アドバンス</v>
      </c>
      <c r="O21" s="53"/>
    </row>
    <row r="22" ht="25.5" customHeight="1">
      <c r="A22" s="134">
        <v>24.0</v>
      </c>
      <c r="B22" s="135" t="s">
        <v>71</v>
      </c>
      <c r="C22" s="106"/>
      <c r="D22" s="53"/>
      <c r="E22" s="136" t="str">
        <f>'星取表'!A8</f>
        <v>旭森</v>
      </c>
      <c r="F22" s="106"/>
      <c r="G22" s="147"/>
      <c r="H22" s="138" t="s">
        <v>66</v>
      </c>
      <c r="I22" s="147"/>
      <c r="J22" s="139" t="str">
        <f>'星取表'!U6</f>
        <v>プライマリー</v>
      </c>
      <c r="K22" s="53"/>
      <c r="L22" s="136" t="str">
        <f>E21</f>
        <v>亀山</v>
      </c>
      <c r="M22" s="53"/>
      <c r="N22" s="140" t="str">
        <f>J21</f>
        <v>竜王</v>
      </c>
      <c r="O22" s="53"/>
    </row>
    <row r="23" ht="25.5" customHeight="1">
      <c r="A23" s="134">
        <v>25.0</v>
      </c>
      <c r="B23" s="135" t="s">
        <v>72</v>
      </c>
      <c r="C23" s="106"/>
      <c r="D23" s="53"/>
      <c r="E23" s="136" t="str">
        <f>'星取表'!A12</f>
        <v>八幡</v>
      </c>
      <c r="F23" s="106"/>
      <c r="G23" s="147"/>
      <c r="H23" s="138" t="s">
        <v>66</v>
      </c>
      <c r="I23" s="147"/>
      <c r="J23" s="139" t="str">
        <f>'星取表'!X6</f>
        <v>竜王</v>
      </c>
      <c r="K23" s="53"/>
      <c r="L23" s="140" t="str">
        <f>J22</f>
        <v>プライマリー</v>
      </c>
      <c r="M23" s="53"/>
      <c r="N23" s="136" t="str">
        <f>E22</f>
        <v>旭森</v>
      </c>
      <c r="O23" s="53"/>
    </row>
    <row r="24" ht="25.5" customHeight="1">
      <c r="A24" s="134">
        <v>26.0</v>
      </c>
      <c r="B24" s="135" t="s">
        <v>73</v>
      </c>
      <c r="C24" s="106"/>
      <c r="D24" s="53"/>
      <c r="E24" s="136" t="str">
        <f>'星取表'!A10</f>
        <v>アドバンス</v>
      </c>
      <c r="F24" s="106"/>
      <c r="G24" s="147"/>
      <c r="H24" s="138" t="s">
        <v>66</v>
      </c>
      <c r="I24" s="147"/>
      <c r="J24" s="138" t="str">
        <f>'星取表'!R6</f>
        <v>金城</v>
      </c>
      <c r="K24" s="53"/>
      <c r="L24" s="136" t="str">
        <f t="shared" ref="L24:L25" si="3">E23</f>
        <v>八幡</v>
      </c>
      <c r="M24" s="53"/>
      <c r="N24" s="140" t="str">
        <f t="shared" ref="N24:N25" si="4">J23</f>
        <v>竜王</v>
      </c>
      <c r="O24" s="53"/>
    </row>
    <row r="25" ht="25.5" customHeight="1">
      <c r="A25" s="134">
        <v>27.0</v>
      </c>
      <c r="B25" s="135" t="s">
        <v>74</v>
      </c>
      <c r="C25" s="106"/>
      <c r="D25" s="53"/>
      <c r="E25" s="136" t="str">
        <f>'星取表'!A8</f>
        <v>旭森</v>
      </c>
      <c r="F25" s="106"/>
      <c r="G25" s="147"/>
      <c r="H25" s="138" t="s">
        <v>66</v>
      </c>
      <c r="I25" s="147"/>
      <c r="J25" s="138" t="str">
        <f>'星取表'!L6</f>
        <v>五個荘</v>
      </c>
      <c r="K25" s="53"/>
      <c r="L25" s="136" t="str">
        <f t="shared" si="3"/>
        <v>アドバンス</v>
      </c>
      <c r="M25" s="53"/>
      <c r="N25" s="136" t="str">
        <f t="shared" si="4"/>
        <v>金城</v>
      </c>
      <c r="O25" s="53"/>
    </row>
    <row r="26" ht="25.5" customHeight="1">
      <c r="A26" s="126" t="s">
        <v>75</v>
      </c>
      <c r="B26" s="127"/>
      <c r="C26" s="127"/>
      <c r="D26" s="127"/>
      <c r="E26" s="127"/>
      <c r="F26" s="127"/>
      <c r="G26" s="146"/>
      <c r="H26" s="127"/>
      <c r="I26" s="146"/>
      <c r="J26" s="127"/>
      <c r="K26" s="127"/>
      <c r="L26" s="127"/>
      <c r="M26" s="127"/>
      <c r="N26" s="127"/>
      <c r="O26" s="127"/>
    </row>
    <row r="27" ht="25.5" customHeight="1">
      <c r="A27" s="126" t="s">
        <v>82</v>
      </c>
      <c r="B27" s="127"/>
      <c r="C27" s="126"/>
      <c r="D27" s="128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</row>
    <row r="28" ht="25.5" customHeight="1">
      <c r="A28" s="126" t="s">
        <v>77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</row>
    <row r="29" ht="25.5" customHeight="1">
      <c r="A29" s="132" t="s">
        <v>78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</row>
    <row r="30" ht="25.5" customHeight="1">
      <c r="A30" s="126"/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</row>
    <row r="31" ht="25.5" customHeight="1">
      <c r="A31" s="126"/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</row>
    <row r="32" ht="25.5" customHeight="1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</row>
    <row r="33" ht="25.5" customHeight="1">
      <c r="A33" s="129"/>
      <c r="B33" s="129"/>
      <c r="C33" s="129"/>
      <c r="D33" s="129"/>
      <c r="E33" s="129"/>
      <c r="F33" s="129"/>
      <c r="G33" s="129"/>
      <c r="H33" s="129"/>
      <c r="I33" s="129"/>
      <c r="J33" s="143"/>
      <c r="K33" s="126"/>
      <c r="L33" s="126"/>
      <c r="M33" s="126"/>
      <c r="N33" s="126"/>
      <c r="O33" s="126"/>
    </row>
    <row r="34" ht="25.5" customHeight="1">
      <c r="A34" s="126"/>
      <c r="B34" s="126"/>
      <c r="C34" s="126"/>
      <c r="D34" s="126"/>
      <c r="E34" s="126"/>
      <c r="F34" s="143"/>
      <c r="G34" s="143"/>
      <c r="H34" s="126"/>
      <c r="I34" s="126"/>
      <c r="J34" s="126"/>
      <c r="K34" s="126"/>
      <c r="L34" s="126"/>
      <c r="M34" s="126"/>
      <c r="N34" s="126"/>
      <c r="O34" s="126"/>
    </row>
    <row r="35" ht="25.5" customHeight="1">
      <c r="A35" s="144"/>
      <c r="B35" s="144"/>
      <c r="C35" s="144"/>
      <c r="D35" s="144"/>
      <c r="E35" s="144"/>
      <c r="H35" s="144"/>
      <c r="I35" s="144"/>
      <c r="J35" s="144"/>
      <c r="K35" s="144"/>
      <c r="L35" s="144"/>
      <c r="M35" s="144"/>
      <c r="N35" s="126"/>
      <c r="O35" s="126"/>
    </row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mergeCells count="54">
    <mergeCell ref="J17:K17"/>
    <mergeCell ref="L17:M17"/>
    <mergeCell ref="B18:D18"/>
    <mergeCell ref="E18:F18"/>
    <mergeCell ref="J18:K18"/>
    <mergeCell ref="L18:M18"/>
    <mergeCell ref="N18:O18"/>
    <mergeCell ref="B17:D17"/>
    <mergeCell ref="E17:F17"/>
    <mergeCell ref="N17:O17"/>
    <mergeCell ref="E24:F24"/>
    <mergeCell ref="J24:K24"/>
    <mergeCell ref="L24:M24"/>
    <mergeCell ref="N24:O24"/>
    <mergeCell ref="B25:D25"/>
    <mergeCell ref="E25:F25"/>
    <mergeCell ref="N25:O25"/>
    <mergeCell ref="J25:K25"/>
    <mergeCell ref="L25:M25"/>
    <mergeCell ref="L22:M22"/>
    <mergeCell ref="N22:O22"/>
    <mergeCell ref="J23:K23"/>
    <mergeCell ref="L23:M23"/>
    <mergeCell ref="N23:O23"/>
    <mergeCell ref="B21:D21"/>
    <mergeCell ref="E21:F21"/>
    <mergeCell ref="A1:H1"/>
    <mergeCell ref="C3:F3"/>
    <mergeCell ref="C4:F4"/>
    <mergeCell ref="E12:F12"/>
    <mergeCell ref="E13:F13"/>
    <mergeCell ref="B19:D19"/>
    <mergeCell ref="E19:F19"/>
    <mergeCell ref="J19:K19"/>
    <mergeCell ref="L19:M19"/>
    <mergeCell ref="N19:O19"/>
    <mergeCell ref="B24:D24"/>
    <mergeCell ref="B22:D22"/>
    <mergeCell ref="E22:F22"/>
    <mergeCell ref="B23:D23"/>
    <mergeCell ref="E23:F23"/>
    <mergeCell ref="B20:D20"/>
    <mergeCell ref="E20:F20"/>
    <mergeCell ref="L16:M16"/>
    <mergeCell ref="N16:O16"/>
    <mergeCell ref="B16:D16"/>
    <mergeCell ref="E16:K16"/>
    <mergeCell ref="J22:K22"/>
    <mergeCell ref="J20:K20"/>
    <mergeCell ref="L20:M20"/>
    <mergeCell ref="N20:O20"/>
    <mergeCell ref="J21:K21"/>
    <mergeCell ref="L21:M21"/>
    <mergeCell ref="N21:O21"/>
  </mergeCells>
  <printOptions/>
  <pageMargins bottom="1.0" footer="0.0" header="0.0" left="0.75" right="0.75" top="1.0"/>
  <pageSetup paperSize="9" scale="96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3366"/>
    <pageSetUpPr/>
  </sheetPr>
  <sheetViews>
    <sheetView workbookViewId="0"/>
  </sheetViews>
  <sheetFormatPr customHeight="1" defaultColWidth="14.43" defaultRowHeight="15.0"/>
  <cols>
    <col customWidth="1" min="1" max="11" width="5.71"/>
    <col customWidth="1" min="12" max="13" width="4.71"/>
    <col customWidth="1" min="14" max="15" width="4.43"/>
  </cols>
  <sheetData>
    <row r="1" ht="24.0" customHeight="1">
      <c r="A1" s="124" t="str">
        <f>'情報記入シート'!B2</f>
        <v>湖東ブロックU-11_1部後期リーグ戦</v>
      </c>
      <c r="I1" s="125" t="s">
        <v>83</v>
      </c>
      <c r="K1" s="125"/>
      <c r="L1" s="125"/>
      <c r="M1" s="125"/>
      <c r="N1" s="125"/>
      <c r="O1" s="125"/>
    </row>
    <row r="2" ht="13.5" customHeight="1">
      <c r="A2" s="126"/>
      <c r="B2" s="127"/>
      <c r="C2" s="126"/>
      <c r="D2" s="128"/>
      <c r="E2" s="126"/>
      <c r="F2" s="126"/>
      <c r="G2" s="126"/>
      <c r="H2" s="126"/>
      <c r="I2" s="126"/>
      <c r="J2" s="129"/>
      <c r="K2" s="127"/>
      <c r="L2" s="127"/>
      <c r="M2" s="126"/>
      <c r="N2" s="126"/>
      <c r="O2" s="126"/>
    </row>
    <row r="3" ht="15.0" customHeight="1">
      <c r="A3" s="126" t="s">
        <v>44</v>
      </c>
      <c r="B3" s="126"/>
      <c r="C3" s="130" t="str">
        <f>'情報記入シート'!B23</f>
        <v>Saturday, January 22, 2022</v>
      </c>
      <c r="G3" s="131"/>
      <c r="H3" s="126"/>
      <c r="I3" s="126"/>
      <c r="J3" s="126"/>
      <c r="K3" s="126"/>
      <c r="L3" s="126"/>
      <c r="M3" s="126"/>
      <c r="N3" s="126"/>
      <c r="O3" s="126"/>
    </row>
    <row r="4" ht="15.0" customHeight="1">
      <c r="A4" s="126" t="s">
        <v>45</v>
      </c>
      <c r="B4" s="126"/>
      <c r="C4" s="129" t="str">
        <f>'情報記入シート'!B24</f>
        <v>竜王小学校</v>
      </c>
      <c r="G4" s="126"/>
      <c r="H4" s="126"/>
      <c r="I4" s="126"/>
      <c r="J4" s="126"/>
      <c r="K4" s="126"/>
      <c r="L4" s="126"/>
      <c r="M4" s="126"/>
      <c r="N4" s="126"/>
      <c r="O4" s="126"/>
    </row>
    <row r="5" ht="15.0" customHeight="1">
      <c r="A5" s="132" t="s">
        <v>46</v>
      </c>
      <c r="C5" s="132" t="s">
        <v>47</v>
      </c>
      <c r="E5" s="132"/>
      <c r="F5" s="132"/>
      <c r="G5" s="132"/>
      <c r="H5" s="132"/>
      <c r="I5" s="25"/>
      <c r="J5" s="132"/>
      <c r="K5" s="126"/>
      <c r="L5" s="126"/>
      <c r="M5" s="126"/>
      <c r="N5" s="126"/>
      <c r="O5" s="126"/>
    </row>
    <row r="6" ht="15.0" customHeight="1">
      <c r="A6" s="132" t="s">
        <v>48</v>
      </c>
      <c r="C6" s="132" t="s">
        <v>49</v>
      </c>
      <c r="E6" s="126"/>
      <c r="F6" s="132" t="s">
        <v>50</v>
      </c>
      <c r="G6" s="132"/>
      <c r="H6" s="132"/>
      <c r="I6" s="25"/>
      <c r="J6" s="132"/>
      <c r="K6" s="126"/>
      <c r="L6" s="126"/>
      <c r="M6" s="126"/>
      <c r="N6" s="126"/>
      <c r="O6" s="126"/>
    </row>
    <row r="7" ht="15.0" customHeight="1">
      <c r="A7" s="132"/>
      <c r="C7" s="132" t="s">
        <v>51</v>
      </c>
      <c r="D7" s="132"/>
      <c r="E7" s="132"/>
      <c r="F7" s="132"/>
      <c r="G7" s="132"/>
      <c r="H7" s="132"/>
      <c r="I7" s="25"/>
      <c r="J7" s="132"/>
      <c r="K7" s="126"/>
      <c r="L7" s="126"/>
      <c r="M7" s="126"/>
      <c r="N7" s="126"/>
      <c r="O7" s="126"/>
    </row>
    <row r="8" ht="15.0" customHeight="1">
      <c r="A8" s="132" t="s">
        <v>52</v>
      </c>
      <c r="C8" s="132" t="s">
        <v>53</v>
      </c>
      <c r="D8" s="132"/>
      <c r="E8" s="132"/>
      <c r="F8" s="132"/>
      <c r="G8" s="132"/>
      <c r="H8" s="132"/>
      <c r="I8" s="25"/>
      <c r="J8" s="132"/>
      <c r="K8" s="126"/>
      <c r="L8" s="126"/>
      <c r="M8" s="126"/>
      <c r="N8" s="126"/>
      <c r="O8" s="126"/>
    </row>
    <row r="9" ht="15.0" customHeight="1">
      <c r="A9" s="132" t="s">
        <v>54</v>
      </c>
      <c r="C9" s="132" t="s">
        <v>55</v>
      </c>
      <c r="D9" s="132"/>
      <c r="E9" s="132"/>
      <c r="F9" s="132"/>
      <c r="G9" s="132"/>
      <c r="H9" s="132"/>
      <c r="I9" s="25"/>
      <c r="J9" s="132"/>
      <c r="K9" s="126"/>
      <c r="L9" s="126"/>
      <c r="M9" s="126"/>
      <c r="N9" s="126"/>
      <c r="O9" s="126"/>
    </row>
    <row r="10" ht="15.0" customHeight="1">
      <c r="A10" t="s">
        <v>56</v>
      </c>
      <c r="C10" s="132" t="s">
        <v>57</v>
      </c>
      <c r="D10" s="132"/>
      <c r="E10" s="132"/>
      <c r="F10" s="132"/>
      <c r="G10" s="132"/>
      <c r="H10" s="132"/>
      <c r="I10" s="25"/>
      <c r="J10" s="132"/>
      <c r="K10" s="126"/>
      <c r="L10" s="126"/>
      <c r="M10" s="126"/>
      <c r="N10" s="126"/>
      <c r="O10" s="126"/>
    </row>
    <row r="11" ht="15.0" customHeight="1">
      <c r="A11" s="132" t="s">
        <v>58</v>
      </c>
      <c r="B11" s="127"/>
      <c r="C11" s="132" t="s">
        <v>59</v>
      </c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</row>
    <row r="12" ht="15.0" customHeight="1">
      <c r="B12" s="127"/>
      <c r="C12" s="126" t="s">
        <v>60</v>
      </c>
      <c r="E12" s="133" t="str">
        <f>'情報記入シート'!B25</f>
        <v>竜王</v>
      </c>
      <c r="G12" s="126"/>
      <c r="H12" s="126"/>
      <c r="I12" s="126"/>
      <c r="J12" s="126"/>
      <c r="K12" s="126"/>
      <c r="L12" s="126"/>
      <c r="M12" s="126"/>
      <c r="N12" s="126"/>
      <c r="O12" s="126"/>
    </row>
    <row r="13" ht="15.0" customHeight="1">
      <c r="B13" s="127"/>
      <c r="C13" s="126" t="s">
        <v>61</v>
      </c>
      <c r="E13" s="129" t="str">
        <f>'情報記入シート'!B26</f>
        <v>亀山</v>
      </c>
      <c r="G13" s="126"/>
      <c r="H13" s="126"/>
      <c r="I13" s="126"/>
      <c r="L13" s="126"/>
      <c r="M13" s="126"/>
      <c r="N13" s="126"/>
      <c r="O13" s="126"/>
    </row>
    <row r="14" ht="18.0" customHeight="1">
      <c r="A14" s="126"/>
      <c r="B14" s="127"/>
      <c r="C14" s="126"/>
      <c r="D14" s="128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</row>
    <row r="15" ht="21.0" customHeight="1">
      <c r="A15" s="134" t="s">
        <v>62</v>
      </c>
      <c r="B15" s="135" t="s">
        <v>46</v>
      </c>
      <c r="C15" s="106"/>
      <c r="D15" s="53"/>
      <c r="E15" s="135" t="s">
        <v>63</v>
      </c>
      <c r="F15" s="106"/>
      <c r="G15" s="106"/>
      <c r="H15" s="106"/>
      <c r="I15" s="106"/>
      <c r="J15" s="106"/>
      <c r="K15" s="53"/>
      <c r="L15" s="135" t="s">
        <v>52</v>
      </c>
      <c r="M15" s="53"/>
      <c r="N15" s="135" t="s">
        <v>64</v>
      </c>
      <c r="O15" s="53"/>
    </row>
    <row r="16" ht="21.0" customHeight="1">
      <c r="A16" s="134">
        <v>28.0</v>
      </c>
      <c r="B16" s="135" t="s">
        <v>65</v>
      </c>
      <c r="C16" s="106"/>
      <c r="D16" s="53"/>
      <c r="E16" s="136" t="str">
        <f>'星取表'!A11</f>
        <v>五個荘</v>
      </c>
      <c r="F16" s="106"/>
      <c r="G16" s="147"/>
      <c r="H16" s="138" t="s">
        <v>66</v>
      </c>
      <c r="I16" s="147"/>
      <c r="J16" s="138" t="str">
        <f>'星取表'!A15</f>
        <v>竜王</v>
      </c>
      <c r="K16" s="53"/>
      <c r="L16" s="138" t="str">
        <f>E18</f>
        <v>旭森</v>
      </c>
      <c r="M16" s="53"/>
      <c r="N16" s="136" t="str">
        <f>J17</f>
        <v>ジュニオール</v>
      </c>
      <c r="O16" s="53"/>
    </row>
    <row r="17" ht="21.0" customHeight="1">
      <c r="A17" s="134">
        <v>29.0</v>
      </c>
      <c r="B17" s="135" t="s">
        <v>67</v>
      </c>
      <c r="C17" s="106"/>
      <c r="D17" s="53"/>
      <c r="E17" s="136" t="str">
        <f>'星取表'!A12</f>
        <v>八幡</v>
      </c>
      <c r="F17" s="106"/>
      <c r="G17" s="147"/>
      <c r="H17" s="138" t="s">
        <v>66</v>
      </c>
      <c r="I17" s="147"/>
      <c r="J17" s="138" t="str">
        <f>'星取表'!A16</f>
        <v>ジュニオール</v>
      </c>
      <c r="K17" s="53"/>
      <c r="L17" s="136" t="str">
        <f>E16</f>
        <v>五個荘</v>
      </c>
      <c r="M17" s="53"/>
      <c r="N17" s="136" t="str">
        <f>J16</f>
        <v>竜王</v>
      </c>
      <c r="O17" s="53"/>
    </row>
    <row r="18" ht="21.0" customHeight="1">
      <c r="A18" s="134">
        <v>30.0</v>
      </c>
      <c r="B18" s="135" t="s">
        <v>68</v>
      </c>
      <c r="C18" s="106"/>
      <c r="D18" s="53"/>
      <c r="E18" s="138" t="str">
        <f>'星取表'!A8</f>
        <v>旭森</v>
      </c>
      <c r="F18" s="53"/>
      <c r="G18" s="147"/>
      <c r="H18" s="138" t="s">
        <v>66</v>
      </c>
      <c r="I18" s="147"/>
      <c r="J18" s="136" t="str">
        <f>'星取表'!A13</f>
        <v>金城</v>
      </c>
      <c r="K18" s="106"/>
      <c r="L18" s="136" t="str">
        <f t="shared" ref="L18:L19" si="1">J17</f>
        <v>ジュニオール</v>
      </c>
      <c r="M18" s="53"/>
      <c r="N18" s="136" t="str">
        <f t="shared" ref="N18:N19" si="2">E17</f>
        <v>八幡</v>
      </c>
      <c r="O18" s="53"/>
    </row>
    <row r="19" ht="21.0" customHeight="1">
      <c r="A19" s="134">
        <v>31.0</v>
      </c>
      <c r="B19" s="135" t="s">
        <v>69</v>
      </c>
      <c r="C19" s="106"/>
      <c r="D19" s="53"/>
      <c r="E19" s="136" t="str">
        <f>'星取表'!A9</f>
        <v>亀山</v>
      </c>
      <c r="F19" s="106"/>
      <c r="G19" s="147"/>
      <c r="H19" s="138" t="s">
        <v>66</v>
      </c>
      <c r="I19" s="147"/>
      <c r="J19" s="138" t="str">
        <f>'星取表'!A14</f>
        <v>プライマリー</v>
      </c>
      <c r="K19" s="53"/>
      <c r="L19" s="136" t="str">
        <f t="shared" si="1"/>
        <v>金城</v>
      </c>
      <c r="M19" s="53"/>
      <c r="N19" s="136" t="str">
        <f t="shared" si="2"/>
        <v>旭森</v>
      </c>
      <c r="O19" s="53"/>
    </row>
    <row r="20" ht="21.0" customHeight="1">
      <c r="A20" s="134">
        <v>32.0</v>
      </c>
      <c r="B20" s="135" t="s">
        <v>70</v>
      </c>
      <c r="C20" s="106"/>
      <c r="D20" s="53"/>
      <c r="E20" s="136" t="str">
        <f>'星取表'!A10</f>
        <v>アドバンス</v>
      </c>
      <c r="F20" s="106"/>
      <c r="G20" s="147"/>
      <c r="H20" s="138" t="s">
        <v>66</v>
      </c>
      <c r="I20" s="147"/>
      <c r="J20" s="138" t="str">
        <f>'星取表'!A15</f>
        <v>竜王</v>
      </c>
      <c r="K20" s="53"/>
      <c r="L20" s="136" t="str">
        <f>E19</f>
        <v>亀山</v>
      </c>
      <c r="M20" s="53"/>
      <c r="N20" s="136" t="str">
        <f>J19</f>
        <v>プライマリー</v>
      </c>
      <c r="O20" s="53"/>
    </row>
    <row r="21" ht="21.0" customHeight="1">
      <c r="A21" s="134">
        <v>33.0</v>
      </c>
      <c r="B21" s="135" t="s">
        <v>71</v>
      </c>
      <c r="C21" s="106"/>
      <c r="D21" s="53"/>
      <c r="E21" s="136" t="str">
        <f>'星取表'!A11</f>
        <v>五個荘</v>
      </c>
      <c r="F21" s="106"/>
      <c r="G21" s="147"/>
      <c r="H21" s="138" t="s">
        <v>66</v>
      </c>
      <c r="I21" s="147"/>
      <c r="J21" s="138" t="str">
        <f>'星取表'!A16</f>
        <v>ジュニオール</v>
      </c>
      <c r="K21" s="53"/>
      <c r="L21" s="136" t="str">
        <f t="shared" ref="L21:L22" si="3">J20</f>
        <v>竜王</v>
      </c>
      <c r="M21" s="53"/>
      <c r="N21" s="136" t="str">
        <f t="shared" ref="N21:N22" si="4">E20</f>
        <v>アドバンス</v>
      </c>
      <c r="O21" s="53"/>
    </row>
    <row r="22" ht="21.0" customHeight="1">
      <c r="A22" s="134">
        <v>34.0</v>
      </c>
      <c r="B22" s="135" t="s">
        <v>72</v>
      </c>
      <c r="C22" s="106"/>
      <c r="D22" s="53"/>
      <c r="E22" s="136" t="str">
        <f>'星取表'!A8</f>
        <v>旭森</v>
      </c>
      <c r="F22" s="106"/>
      <c r="G22" s="147"/>
      <c r="H22" s="138" t="s">
        <v>66</v>
      </c>
      <c r="I22" s="147"/>
      <c r="J22" s="138" t="str">
        <f>'星取表'!A12</f>
        <v>八幡</v>
      </c>
      <c r="K22" s="53"/>
      <c r="L22" s="136" t="str">
        <f t="shared" si="3"/>
        <v>ジュニオール</v>
      </c>
      <c r="M22" s="53"/>
      <c r="N22" s="136" t="str">
        <f t="shared" si="4"/>
        <v>五個荘</v>
      </c>
      <c r="O22" s="53"/>
    </row>
    <row r="23" ht="21.0" customHeight="1">
      <c r="A23" s="134">
        <v>35.0</v>
      </c>
      <c r="B23" s="135" t="s">
        <v>73</v>
      </c>
      <c r="C23" s="106"/>
      <c r="D23" s="53"/>
      <c r="E23" s="136" t="str">
        <f>'星取表'!A9</f>
        <v>亀山</v>
      </c>
      <c r="F23" s="106"/>
      <c r="G23" s="147"/>
      <c r="H23" s="138" t="s">
        <v>66</v>
      </c>
      <c r="I23" s="147"/>
      <c r="J23" s="138" t="str">
        <f>'星取表'!A13</f>
        <v>金城</v>
      </c>
      <c r="K23" s="53"/>
      <c r="L23" s="136" t="str">
        <f>E22</f>
        <v>旭森</v>
      </c>
      <c r="M23" s="53"/>
      <c r="N23" s="136" t="str">
        <f>E20</f>
        <v>アドバンス</v>
      </c>
      <c r="O23" s="53"/>
    </row>
    <row r="24" ht="21.0" customHeight="1">
      <c r="A24" s="134">
        <v>36.0</v>
      </c>
      <c r="B24" s="135" t="s">
        <v>74</v>
      </c>
      <c r="C24" s="106"/>
      <c r="D24" s="53"/>
      <c r="E24" s="136" t="str">
        <f>'星取表'!A10</f>
        <v>アドバンス</v>
      </c>
      <c r="F24" s="106"/>
      <c r="G24" s="147"/>
      <c r="H24" s="138" t="s">
        <v>66</v>
      </c>
      <c r="I24" s="147"/>
      <c r="J24" s="138" t="str">
        <f>'星取表'!A14</f>
        <v>プライマリー</v>
      </c>
      <c r="K24" s="53"/>
      <c r="L24" s="136" t="str">
        <f>J23</f>
        <v>金城</v>
      </c>
      <c r="M24" s="53"/>
      <c r="N24" s="136" t="str">
        <f>E23</f>
        <v>亀山</v>
      </c>
      <c r="O24" s="53"/>
    </row>
    <row r="25" ht="25.5" customHeight="1">
      <c r="A25" s="126" t="s">
        <v>75</v>
      </c>
      <c r="B25" s="127"/>
      <c r="C25" s="126"/>
      <c r="D25" s="128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</row>
    <row r="26" ht="25.5" customHeight="1">
      <c r="A26" s="126" t="s">
        <v>82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</row>
    <row r="27" ht="25.5" customHeight="1">
      <c r="A27" s="126" t="s">
        <v>77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</row>
    <row r="28" ht="25.5" customHeight="1">
      <c r="A28" s="132" t="s">
        <v>78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</row>
    <row r="29" ht="25.5" customHeight="1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</row>
    <row r="30" ht="25.5" customHeight="1">
      <c r="A30" s="126"/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</row>
    <row r="31" ht="25.5" customHeight="1">
      <c r="A31" s="129"/>
      <c r="B31" s="129"/>
      <c r="C31" s="129"/>
      <c r="D31" s="129"/>
      <c r="E31" s="129"/>
      <c r="F31" s="129"/>
      <c r="G31" s="129"/>
      <c r="H31" s="129"/>
      <c r="I31" s="129"/>
      <c r="J31" s="143"/>
      <c r="K31" s="126"/>
      <c r="L31" s="126"/>
      <c r="M31" s="126"/>
      <c r="N31" s="126"/>
      <c r="O31" s="126"/>
    </row>
    <row r="32" ht="25.5" customHeight="1">
      <c r="A32" s="126"/>
      <c r="B32" s="126"/>
      <c r="C32" s="126"/>
      <c r="D32" s="126"/>
      <c r="E32" s="126"/>
      <c r="F32" s="143"/>
      <c r="G32" s="143"/>
      <c r="H32" s="126"/>
      <c r="I32" s="126"/>
      <c r="J32" s="126"/>
      <c r="K32" s="126"/>
      <c r="L32" s="126"/>
      <c r="M32" s="126"/>
      <c r="N32" s="126"/>
      <c r="O32" s="126"/>
    </row>
    <row r="33" ht="25.5" customHeight="1">
      <c r="A33" s="144"/>
      <c r="B33" s="144"/>
      <c r="C33" s="144"/>
      <c r="D33" s="144"/>
      <c r="E33" s="144"/>
      <c r="H33" s="144"/>
      <c r="I33" s="144"/>
      <c r="J33" s="144"/>
      <c r="K33" s="144"/>
      <c r="L33" s="144"/>
      <c r="M33" s="144"/>
      <c r="N33" s="126"/>
      <c r="O33" s="126"/>
    </row>
    <row r="34" ht="25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mergeCells count="54">
    <mergeCell ref="J16:K16"/>
    <mergeCell ref="L16:M16"/>
    <mergeCell ref="B17:D17"/>
    <mergeCell ref="E17:F17"/>
    <mergeCell ref="J17:K17"/>
    <mergeCell ref="L17:M17"/>
    <mergeCell ref="N17:O17"/>
    <mergeCell ref="B16:D16"/>
    <mergeCell ref="E16:F16"/>
    <mergeCell ref="N16:O16"/>
    <mergeCell ref="E23:F23"/>
    <mergeCell ref="J23:K23"/>
    <mergeCell ref="L23:M23"/>
    <mergeCell ref="N23:O23"/>
    <mergeCell ref="B24:D24"/>
    <mergeCell ref="E24:F24"/>
    <mergeCell ref="N24:O24"/>
    <mergeCell ref="J24:K24"/>
    <mergeCell ref="L24:M24"/>
    <mergeCell ref="L21:M21"/>
    <mergeCell ref="N21:O21"/>
    <mergeCell ref="J22:K22"/>
    <mergeCell ref="L22:M22"/>
    <mergeCell ref="N22:O22"/>
    <mergeCell ref="B20:D20"/>
    <mergeCell ref="E20:F20"/>
    <mergeCell ref="A1:H1"/>
    <mergeCell ref="C3:F3"/>
    <mergeCell ref="C4:F4"/>
    <mergeCell ref="E12:F12"/>
    <mergeCell ref="E13:F13"/>
    <mergeCell ref="B18:D18"/>
    <mergeCell ref="E18:F18"/>
    <mergeCell ref="J18:K18"/>
    <mergeCell ref="L18:M18"/>
    <mergeCell ref="N18:O18"/>
    <mergeCell ref="B23:D23"/>
    <mergeCell ref="B21:D21"/>
    <mergeCell ref="E21:F21"/>
    <mergeCell ref="B22:D22"/>
    <mergeCell ref="E22:F22"/>
    <mergeCell ref="B19:D19"/>
    <mergeCell ref="E19:F19"/>
    <mergeCell ref="L15:M15"/>
    <mergeCell ref="N15:O15"/>
    <mergeCell ref="B15:D15"/>
    <mergeCell ref="E15:K15"/>
    <mergeCell ref="J21:K21"/>
    <mergeCell ref="J19:K19"/>
    <mergeCell ref="L19:M19"/>
    <mergeCell ref="N19:O19"/>
    <mergeCell ref="J20:K20"/>
    <mergeCell ref="L20:M20"/>
    <mergeCell ref="N20:O20"/>
  </mergeCells>
  <printOptions/>
  <pageMargins bottom="1.0" footer="0.0" header="0.0" left="0.75" right="0.75" top="1.0"/>
  <pageSetup paperSize="9" scale="96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29"/>
    <col customWidth="1" min="2" max="11" width="5.71"/>
    <col customWidth="1" min="12" max="13" width="4.71"/>
    <col customWidth="1" min="14" max="15" width="4.43"/>
    <col customWidth="1" min="16" max="16" width="9.0"/>
  </cols>
  <sheetData>
    <row r="1" ht="13.5" customHeight="1"/>
    <row r="2" ht="13.5" customHeight="1"/>
    <row r="3" ht="13.5" customHeight="1">
      <c r="A3" t="s">
        <v>62</v>
      </c>
      <c r="B3" t="s">
        <v>46</v>
      </c>
      <c r="E3" t="s">
        <v>63</v>
      </c>
      <c r="L3" s="135" t="s">
        <v>52</v>
      </c>
      <c r="M3" s="53"/>
      <c r="N3" s="135" t="s">
        <v>84</v>
      </c>
      <c r="O3" s="53"/>
    </row>
    <row r="4" ht="13.5" customHeight="1">
      <c r="A4">
        <v>1.0</v>
      </c>
      <c r="B4" t="s">
        <v>85</v>
      </c>
      <c r="E4" t="s">
        <v>86</v>
      </c>
      <c r="H4" t="s">
        <v>66</v>
      </c>
      <c r="J4" t="s">
        <v>87</v>
      </c>
      <c r="L4" s="138" t="str">
        <f>J6</f>
        <v>F</v>
      </c>
      <c r="M4" s="53"/>
      <c r="N4" s="136" t="str">
        <f>E6</f>
        <v>E</v>
      </c>
      <c r="O4" s="53"/>
    </row>
    <row r="5" ht="13.5" customHeight="1">
      <c r="A5">
        <v>2.0</v>
      </c>
      <c r="B5" t="s">
        <v>88</v>
      </c>
      <c r="E5" t="s">
        <v>89</v>
      </c>
      <c r="H5" t="s">
        <v>66</v>
      </c>
      <c r="J5" t="s">
        <v>90</v>
      </c>
      <c r="L5" s="136" t="str">
        <f t="shared" ref="L5:L9" si="1">E4</f>
        <v>Ａ</v>
      </c>
      <c r="M5" s="53"/>
      <c r="N5" s="136" t="str">
        <f t="shared" ref="N5:N6" si="2">J4</f>
        <v>B</v>
      </c>
      <c r="O5" s="53"/>
    </row>
    <row r="6" ht="13.5" customHeight="1">
      <c r="A6">
        <v>3.0</v>
      </c>
      <c r="B6" t="s">
        <v>91</v>
      </c>
      <c r="E6" t="s">
        <v>92</v>
      </c>
      <c r="H6" t="s">
        <v>66</v>
      </c>
      <c r="J6" t="s">
        <v>93</v>
      </c>
      <c r="L6" s="136" t="str">
        <f t="shared" si="1"/>
        <v>C</v>
      </c>
      <c r="M6" s="53"/>
      <c r="N6" s="136" t="str">
        <f t="shared" si="2"/>
        <v>D</v>
      </c>
      <c r="O6" s="53"/>
    </row>
    <row r="7" ht="13.5" customHeight="1">
      <c r="A7">
        <v>4.0</v>
      </c>
      <c r="B7" t="s">
        <v>94</v>
      </c>
      <c r="E7" t="s">
        <v>95</v>
      </c>
      <c r="H7" t="s">
        <v>66</v>
      </c>
      <c r="J7" t="s">
        <v>96</v>
      </c>
      <c r="L7" s="136" t="str">
        <f t="shared" si="1"/>
        <v>E</v>
      </c>
      <c r="M7" s="53"/>
      <c r="N7" s="136" t="str">
        <f>E5</f>
        <v>C</v>
      </c>
      <c r="O7" s="53"/>
    </row>
    <row r="8" ht="13.5" customHeight="1">
      <c r="A8">
        <v>5.0</v>
      </c>
      <c r="B8" t="s">
        <v>97</v>
      </c>
      <c r="E8" t="s">
        <v>86</v>
      </c>
      <c r="H8" t="s">
        <v>66</v>
      </c>
      <c r="J8" t="s">
        <v>98</v>
      </c>
      <c r="L8" s="136" t="str">
        <f t="shared" si="1"/>
        <v>G</v>
      </c>
      <c r="M8" s="53"/>
      <c r="N8" s="136" t="str">
        <f t="shared" ref="N8:N9" si="3">J7</f>
        <v>H</v>
      </c>
      <c r="O8" s="53"/>
    </row>
    <row r="9" ht="13.5" customHeight="1">
      <c r="A9">
        <v>6.0</v>
      </c>
      <c r="B9" t="s">
        <v>99</v>
      </c>
      <c r="E9" t="s">
        <v>87</v>
      </c>
      <c r="H9" t="s">
        <v>66</v>
      </c>
      <c r="J9" t="s">
        <v>89</v>
      </c>
      <c r="L9" s="136" t="str">
        <f t="shared" si="1"/>
        <v>Ａ</v>
      </c>
      <c r="M9" s="53"/>
      <c r="N9" s="136" t="str">
        <f t="shared" si="3"/>
        <v>I</v>
      </c>
      <c r="O9" s="53"/>
    </row>
    <row r="10" ht="13.5" customHeight="1">
      <c r="A10">
        <v>7.0</v>
      </c>
      <c r="B10" t="s">
        <v>100</v>
      </c>
      <c r="E10" t="s">
        <v>90</v>
      </c>
      <c r="H10" t="s">
        <v>66</v>
      </c>
      <c r="J10" t="s">
        <v>92</v>
      </c>
      <c r="L10" s="136" t="str">
        <f>J7</f>
        <v>H</v>
      </c>
      <c r="M10" s="53"/>
      <c r="N10" s="136" t="str">
        <f t="shared" ref="N10:N11" si="4">E9</f>
        <v>B</v>
      </c>
      <c r="O10" s="53"/>
      <c r="P10" s="148"/>
    </row>
    <row r="11" ht="13.5" customHeight="1">
      <c r="A11">
        <v>8.0</v>
      </c>
      <c r="B11" t="s">
        <v>101</v>
      </c>
      <c r="E11" t="s">
        <v>93</v>
      </c>
      <c r="H11" t="s">
        <v>66</v>
      </c>
      <c r="J11" t="s">
        <v>95</v>
      </c>
      <c r="L11" s="136" t="str">
        <f>J10</f>
        <v>E</v>
      </c>
      <c r="M11" s="53"/>
      <c r="N11" s="136" t="str">
        <f t="shared" si="4"/>
        <v>D</v>
      </c>
      <c r="O11" s="53"/>
    </row>
    <row r="12" ht="13.5" customHeight="1">
      <c r="A12">
        <v>9.0</v>
      </c>
      <c r="B12" t="s">
        <v>102</v>
      </c>
      <c r="E12" t="s">
        <v>96</v>
      </c>
      <c r="H12" t="s">
        <v>66</v>
      </c>
      <c r="J12" t="s">
        <v>98</v>
      </c>
      <c r="L12" s="136" t="str">
        <f>E11</f>
        <v>F</v>
      </c>
      <c r="M12" s="53"/>
      <c r="N12" s="136" t="str">
        <f>J11</f>
        <v>G</v>
      </c>
      <c r="O12" s="53"/>
    </row>
    <row r="13" ht="13.5" customHeight="1">
      <c r="L13" s="2"/>
    </row>
    <row r="14" ht="13.5" customHeight="1">
      <c r="A14" t="s">
        <v>62</v>
      </c>
      <c r="B14" t="s">
        <v>46</v>
      </c>
      <c r="E14" t="s">
        <v>63</v>
      </c>
      <c r="L14" s="2" t="s">
        <v>52</v>
      </c>
      <c r="N14" t="s">
        <v>84</v>
      </c>
    </row>
    <row r="15" ht="13.5" customHeight="1">
      <c r="A15">
        <v>10.0</v>
      </c>
      <c r="B15" t="s">
        <v>85</v>
      </c>
      <c r="E15" t="s">
        <v>86</v>
      </c>
      <c r="H15" t="s">
        <v>66</v>
      </c>
      <c r="J15" t="s">
        <v>89</v>
      </c>
      <c r="L15" s="2" t="s">
        <v>92</v>
      </c>
      <c r="N15" t="s">
        <v>95</v>
      </c>
    </row>
    <row r="16" ht="13.5" customHeight="1">
      <c r="A16">
        <v>11.0</v>
      </c>
      <c r="B16" t="s">
        <v>88</v>
      </c>
      <c r="E16" t="s">
        <v>87</v>
      </c>
      <c r="H16" t="s">
        <v>66</v>
      </c>
      <c r="J16" t="s">
        <v>90</v>
      </c>
      <c r="L16" s="2" t="s">
        <v>89</v>
      </c>
      <c r="N16" t="s">
        <v>86</v>
      </c>
    </row>
    <row r="17" ht="13.5" customHeight="1">
      <c r="A17">
        <v>12.0</v>
      </c>
      <c r="B17" t="s">
        <v>91</v>
      </c>
      <c r="E17" t="s">
        <v>92</v>
      </c>
      <c r="H17" t="s">
        <v>66</v>
      </c>
      <c r="J17" t="s">
        <v>95</v>
      </c>
      <c r="L17" s="2" t="s">
        <v>90</v>
      </c>
      <c r="N17" t="s">
        <v>87</v>
      </c>
      <c r="P17" s="148"/>
    </row>
    <row r="18" ht="13.5" customHeight="1">
      <c r="A18">
        <v>13.0</v>
      </c>
      <c r="B18" t="s">
        <v>94</v>
      </c>
      <c r="E18" t="s">
        <v>93</v>
      </c>
      <c r="H18" t="s">
        <v>66</v>
      </c>
      <c r="J18" t="s">
        <v>96</v>
      </c>
      <c r="L18" s="2" t="s">
        <v>95</v>
      </c>
      <c r="N18" t="s">
        <v>92</v>
      </c>
    </row>
    <row r="19" ht="13.5" customHeight="1">
      <c r="A19">
        <v>14.0</v>
      </c>
      <c r="B19" t="s">
        <v>97</v>
      </c>
      <c r="E19" t="s">
        <v>87</v>
      </c>
      <c r="H19" t="s">
        <v>66</v>
      </c>
      <c r="J19" t="s">
        <v>98</v>
      </c>
      <c r="L19" s="2" t="s">
        <v>96</v>
      </c>
      <c r="N19" t="s">
        <v>93</v>
      </c>
    </row>
    <row r="20" ht="13.5" customHeight="1">
      <c r="A20">
        <v>15.0</v>
      </c>
      <c r="B20" t="s">
        <v>99</v>
      </c>
      <c r="E20" t="s">
        <v>86</v>
      </c>
      <c r="H20" t="s">
        <v>66</v>
      </c>
      <c r="J20" t="s">
        <v>96</v>
      </c>
      <c r="L20" s="2" t="s">
        <v>87</v>
      </c>
      <c r="N20" t="s">
        <v>98</v>
      </c>
      <c r="P20" s="148"/>
    </row>
    <row r="21" ht="13.5" customHeight="1">
      <c r="A21">
        <v>16.0</v>
      </c>
      <c r="B21" t="s">
        <v>100</v>
      </c>
      <c r="E21" t="s">
        <v>89</v>
      </c>
      <c r="H21" t="s">
        <v>66</v>
      </c>
      <c r="J21" t="s">
        <v>92</v>
      </c>
      <c r="L21" s="2" t="s">
        <v>96</v>
      </c>
      <c r="N21" t="s">
        <v>86</v>
      </c>
    </row>
    <row r="22" ht="13.5" customHeight="1">
      <c r="A22">
        <v>17.0</v>
      </c>
      <c r="B22" t="s">
        <v>101</v>
      </c>
      <c r="E22" t="s">
        <v>90</v>
      </c>
      <c r="H22" t="s">
        <v>66</v>
      </c>
      <c r="J22" t="s">
        <v>93</v>
      </c>
      <c r="L22" s="2" t="s">
        <v>89</v>
      </c>
      <c r="N22" s="148" t="s">
        <v>98</v>
      </c>
      <c r="P22" s="148"/>
    </row>
    <row r="23" ht="13.5" customHeight="1">
      <c r="A23">
        <v>18.0</v>
      </c>
      <c r="B23" t="s">
        <v>103</v>
      </c>
      <c r="E23" t="s">
        <v>95</v>
      </c>
      <c r="H23" t="s">
        <v>66</v>
      </c>
      <c r="J23" t="s">
        <v>98</v>
      </c>
      <c r="L23" s="2" t="s">
        <v>90</v>
      </c>
      <c r="N23" t="s">
        <v>93</v>
      </c>
    </row>
    <row r="24" ht="13.5" customHeight="1">
      <c r="L24" s="2"/>
    </row>
    <row r="25" ht="13.5" customHeight="1">
      <c r="A25" t="s">
        <v>62</v>
      </c>
      <c r="B25" t="s">
        <v>46</v>
      </c>
      <c r="E25" t="s">
        <v>63</v>
      </c>
      <c r="L25" s="2" t="s">
        <v>52</v>
      </c>
      <c r="N25" t="s">
        <v>84</v>
      </c>
    </row>
    <row r="26" ht="13.5" customHeight="1">
      <c r="A26">
        <v>19.0</v>
      </c>
      <c r="B26" t="s">
        <v>85</v>
      </c>
      <c r="E26" t="s">
        <v>93</v>
      </c>
      <c r="H26" t="s">
        <v>66</v>
      </c>
      <c r="J26" t="s">
        <v>98</v>
      </c>
      <c r="L26" s="148" t="s">
        <v>90</v>
      </c>
      <c r="N26" t="s">
        <v>95</v>
      </c>
      <c r="P26" s="148"/>
    </row>
    <row r="27" ht="13.5" customHeight="1">
      <c r="A27">
        <v>20.0</v>
      </c>
      <c r="B27" t="s">
        <v>88</v>
      </c>
      <c r="E27" t="s">
        <v>90</v>
      </c>
      <c r="H27" t="s">
        <v>66</v>
      </c>
      <c r="J27" t="s">
        <v>95</v>
      </c>
      <c r="L27" s="2" t="s">
        <v>98</v>
      </c>
      <c r="N27" t="s">
        <v>93</v>
      </c>
    </row>
    <row r="28" ht="13.5" customHeight="1">
      <c r="A28">
        <v>21.0</v>
      </c>
      <c r="B28" t="s">
        <v>91</v>
      </c>
      <c r="E28" t="s">
        <v>87</v>
      </c>
      <c r="H28" t="s">
        <v>66</v>
      </c>
      <c r="J28" t="s">
        <v>92</v>
      </c>
      <c r="L28" s="2" t="s">
        <v>95</v>
      </c>
      <c r="N28" t="s">
        <v>90</v>
      </c>
    </row>
    <row r="29" ht="13.5" customHeight="1">
      <c r="A29">
        <v>22.0</v>
      </c>
      <c r="B29" t="s">
        <v>94</v>
      </c>
      <c r="E29" t="s">
        <v>89</v>
      </c>
      <c r="H29" t="s">
        <v>66</v>
      </c>
      <c r="J29" t="s">
        <v>98</v>
      </c>
      <c r="L29" s="2" t="s">
        <v>87</v>
      </c>
      <c r="N29" t="s">
        <v>92</v>
      </c>
    </row>
    <row r="30" ht="13.5" customHeight="1">
      <c r="A30">
        <v>23.0</v>
      </c>
      <c r="B30" t="s">
        <v>97</v>
      </c>
      <c r="E30" t="s">
        <v>87</v>
      </c>
      <c r="H30" t="s">
        <v>66</v>
      </c>
      <c r="J30" t="s">
        <v>96</v>
      </c>
      <c r="L30" s="2" t="s">
        <v>98</v>
      </c>
      <c r="N30" t="s">
        <v>89</v>
      </c>
    </row>
    <row r="31" ht="13.5" customHeight="1">
      <c r="A31">
        <v>24.0</v>
      </c>
      <c r="B31" t="s">
        <v>99</v>
      </c>
      <c r="E31" t="s">
        <v>86</v>
      </c>
      <c r="H31" t="s">
        <v>66</v>
      </c>
      <c r="J31" t="s">
        <v>95</v>
      </c>
      <c r="L31" s="2" t="s">
        <v>87</v>
      </c>
      <c r="N31" t="s">
        <v>96</v>
      </c>
    </row>
    <row r="32" ht="13.5" customHeight="1">
      <c r="A32">
        <v>25.0</v>
      </c>
      <c r="B32" t="s">
        <v>100</v>
      </c>
      <c r="E32" t="s">
        <v>92</v>
      </c>
      <c r="H32" t="s">
        <v>66</v>
      </c>
      <c r="J32" t="s">
        <v>96</v>
      </c>
      <c r="L32" s="2" t="s">
        <v>95</v>
      </c>
      <c r="N32" t="s">
        <v>86</v>
      </c>
    </row>
    <row r="33" ht="13.5" customHeight="1">
      <c r="A33">
        <v>26.0</v>
      </c>
      <c r="B33" t="s">
        <v>101</v>
      </c>
      <c r="E33" t="s">
        <v>89</v>
      </c>
      <c r="H33" t="s">
        <v>66</v>
      </c>
      <c r="J33" t="s">
        <v>93</v>
      </c>
      <c r="L33" s="2" t="s">
        <v>92</v>
      </c>
      <c r="N33" t="s">
        <v>96</v>
      </c>
    </row>
    <row r="34" ht="13.5" customHeight="1">
      <c r="A34">
        <v>27.0</v>
      </c>
      <c r="B34" t="s">
        <v>103</v>
      </c>
      <c r="E34" t="s">
        <v>86</v>
      </c>
      <c r="H34" t="s">
        <v>66</v>
      </c>
      <c r="J34" t="s">
        <v>90</v>
      </c>
      <c r="L34" s="2" t="s">
        <v>89</v>
      </c>
      <c r="N34" t="s">
        <v>93</v>
      </c>
    </row>
    <row r="35" ht="13.5" customHeight="1">
      <c r="L35" s="2"/>
    </row>
    <row r="36" ht="13.5" customHeight="1">
      <c r="A36" t="s">
        <v>62</v>
      </c>
      <c r="B36" t="s">
        <v>46</v>
      </c>
      <c r="E36" t="s">
        <v>63</v>
      </c>
      <c r="L36" s="2" t="s">
        <v>52</v>
      </c>
      <c r="N36" t="s">
        <v>84</v>
      </c>
    </row>
    <row r="37" ht="13.5" customHeight="1">
      <c r="A37">
        <v>28.0</v>
      </c>
      <c r="B37" t="s">
        <v>85</v>
      </c>
      <c r="E37" t="s">
        <v>90</v>
      </c>
      <c r="H37" t="s">
        <v>66</v>
      </c>
      <c r="J37" t="s">
        <v>96</v>
      </c>
      <c r="L37" s="2" t="s">
        <v>86</v>
      </c>
      <c r="N37" s="148" t="s">
        <v>98</v>
      </c>
      <c r="P37" s="148"/>
    </row>
    <row r="38" ht="13.5" customHeight="1">
      <c r="A38">
        <v>29.0</v>
      </c>
      <c r="B38" t="s">
        <v>88</v>
      </c>
      <c r="E38" t="s">
        <v>92</v>
      </c>
      <c r="H38" t="s">
        <v>66</v>
      </c>
      <c r="J38" t="s">
        <v>98</v>
      </c>
      <c r="L38" s="2" t="s">
        <v>90</v>
      </c>
      <c r="N38" t="s">
        <v>96</v>
      </c>
    </row>
    <row r="39" ht="13.5" customHeight="1">
      <c r="A39">
        <v>30.0</v>
      </c>
      <c r="B39" t="s">
        <v>91</v>
      </c>
      <c r="E39" t="s">
        <v>86</v>
      </c>
      <c r="H39" t="s">
        <v>66</v>
      </c>
      <c r="J39" t="s">
        <v>93</v>
      </c>
      <c r="L39" s="2" t="s">
        <v>98</v>
      </c>
      <c r="N39" t="s">
        <v>92</v>
      </c>
    </row>
    <row r="40" ht="13.5" customHeight="1">
      <c r="A40">
        <v>31.0</v>
      </c>
      <c r="B40" t="s">
        <v>94</v>
      </c>
      <c r="E40" t="s">
        <v>87</v>
      </c>
      <c r="H40" t="s">
        <v>66</v>
      </c>
      <c r="J40" t="s">
        <v>95</v>
      </c>
      <c r="L40" s="2" t="s">
        <v>93</v>
      </c>
      <c r="N40" t="s">
        <v>86</v>
      </c>
    </row>
    <row r="41" ht="13.5" customHeight="1">
      <c r="A41">
        <v>32.0</v>
      </c>
      <c r="B41" t="s">
        <v>97</v>
      </c>
      <c r="E41" t="s">
        <v>89</v>
      </c>
      <c r="H41" t="s">
        <v>66</v>
      </c>
      <c r="J41" t="s">
        <v>96</v>
      </c>
      <c r="L41" s="2" t="s">
        <v>87</v>
      </c>
      <c r="N41" t="s">
        <v>95</v>
      </c>
    </row>
    <row r="42" ht="13.5" customHeight="1">
      <c r="A42">
        <v>33.0</v>
      </c>
      <c r="B42" t="s">
        <v>99</v>
      </c>
      <c r="E42" t="s">
        <v>90</v>
      </c>
      <c r="H42" t="s">
        <v>66</v>
      </c>
      <c r="J42" t="s">
        <v>98</v>
      </c>
      <c r="L42" t="s">
        <v>96</v>
      </c>
      <c r="N42" t="s">
        <v>89</v>
      </c>
    </row>
    <row r="43" ht="13.5" customHeight="1">
      <c r="A43">
        <v>34.0</v>
      </c>
      <c r="B43" t="s">
        <v>100</v>
      </c>
      <c r="E43" t="s">
        <v>86</v>
      </c>
      <c r="H43" t="s">
        <v>66</v>
      </c>
      <c r="J43" t="s">
        <v>92</v>
      </c>
      <c r="L43" t="s">
        <v>98</v>
      </c>
      <c r="N43" t="s">
        <v>90</v>
      </c>
    </row>
    <row r="44" ht="13.5" customHeight="1">
      <c r="A44">
        <v>35.0</v>
      </c>
      <c r="B44" t="s">
        <v>101</v>
      </c>
      <c r="E44" t="s">
        <v>87</v>
      </c>
      <c r="H44" t="s">
        <v>66</v>
      </c>
      <c r="J44" t="s">
        <v>93</v>
      </c>
      <c r="L44" t="s">
        <v>86</v>
      </c>
      <c r="N44" t="s">
        <v>89</v>
      </c>
    </row>
    <row r="45" ht="13.5" customHeight="1">
      <c r="A45">
        <v>36.0</v>
      </c>
      <c r="B45" t="s">
        <v>103</v>
      </c>
      <c r="E45" t="s">
        <v>89</v>
      </c>
      <c r="H45" t="s">
        <v>66</v>
      </c>
      <c r="J45" t="s">
        <v>95</v>
      </c>
      <c r="L45" s="2" t="s">
        <v>93</v>
      </c>
      <c r="N45" t="s">
        <v>87</v>
      </c>
      <c r="P45" s="148"/>
    </row>
    <row r="46" ht="13.5" customHeight="1">
      <c r="L46" t="s">
        <v>104</v>
      </c>
      <c r="N46" t="s">
        <v>84</v>
      </c>
    </row>
    <row r="47" ht="13.5" customHeight="1">
      <c r="A47" t="s">
        <v>105</v>
      </c>
      <c r="L47" s="149" t="str">
        <f>COUNTIF(L4:L45,A47)</f>
        <v>4</v>
      </c>
      <c r="N47" s="149" t="str">
        <f>COUNTIF(N4:N45,A47)</f>
        <v>4</v>
      </c>
    </row>
    <row r="48" ht="13.5" customHeight="1">
      <c r="A48" t="s">
        <v>87</v>
      </c>
      <c r="L48" s="149" t="str">
        <f>COUNTIF(L4:L45,A48)</f>
        <v>4</v>
      </c>
      <c r="N48" s="149" t="str">
        <f>COUNTIF(N4:N45,A48)</f>
        <v>4</v>
      </c>
    </row>
    <row r="49" ht="13.5" customHeight="1">
      <c r="A49" t="s">
        <v>89</v>
      </c>
      <c r="L49" s="149" t="str">
        <f>COUNTIF(L4:L45,A49)</f>
        <v>4</v>
      </c>
      <c r="N49" s="149" t="str">
        <f>COUNTIF(N4:N45,A49)</f>
        <v>4</v>
      </c>
    </row>
    <row r="50" ht="13.5" customHeight="1">
      <c r="A50" t="s">
        <v>90</v>
      </c>
      <c r="L50" s="149" t="str">
        <f>COUNTIF(L4:L45,A50)</f>
        <v>4</v>
      </c>
      <c r="N50" s="149" t="str">
        <f>COUNTIF(N4:N45,A50)</f>
        <v>4</v>
      </c>
    </row>
    <row r="51" ht="13.5" customHeight="1">
      <c r="A51" t="s">
        <v>92</v>
      </c>
      <c r="L51" s="149" t="str">
        <f>COUNTIF(L4:L45,A51)</f>
        <v>4</v>
      </c>
      <c r="N51" t="str">
        <f>COUNTIF(N4:N45,A51)</f>
        <v>4</v>
      </c>
    </row>
    <row r="52" ht="13.5" customHeight="1">
      <c r="A52" t="s">
        <v>93</v>
      </c>
      <c r="L52" s="149" t="str">
        <f>COUNTIF(L4:L45,A52)</f>
        <v>4</v>
      </c>
      <c r="N52" t="str">
        <f>COUNTIF(N4:N45,A52)</f>
        <v>4</v>
      </c>
    </row>
    <row r="53" ht="13.5" customHeight="1">
      <c r="A53" t="s">
        <v>95</v>
      </c>
      <c r="L53" s="149" t="str">
        <f>COUNTIF(L4:L45,A53)</f>
        <v>4</v>
      </c>
      <c r="N53" t="str">
        <f>COUNTIF(N4:N45,A53)</f>
        <v>4</v>
      </c>
    </row>
    <row r="54" ht="13.5" customHeight="1">
      <c r="A54" t="s">
        <v>96</v>
      </c>
      <c r="L54" s="149" t="str">
        <f>COUNTIF(L4:L45,A54)</f>
        <v>4</v>
      </c>
      <c r="N54" s="149" t="str">
        <f>COUNTIF(N4:N45,A54)</f>
        <v>4</v>
      </c>
    </row>
    <row r="55" ht="13.5" customHeight="1">
      <c r="A55" t="s">
        <v>98</v>
      </c>
      <c r="L55" s="149" t="str">
        <f>COUNTIF(L4:L45,A55)</f>
        <v>4</v>
      </c>
      <c r="N55" s="149" t="str">
        <f>COUNTIF(N4:N45,A55)</f>
        <v>4</v>
      </c>
    </row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mergeCells count="20">
    <mergeCell ref="L12:M12"/>
    <mergeCell ref="N12:O12"/>
    <mergeCell ref="N9:O9"/>
    <mergeCell ref="L10:M10"/>
    <mergeCell ref="N10:O10"/>
    <mergeCell ref="L11:M11"/>
    <mergeCell ref="N11:O11"/>
    <mergeCell ref="L3:M3"/>
    <mergeCell ref="N3:O3"/>
    <mergeCell ref="L4:M4"/>
    <mergeCell ref="N4:O4"/>
    <mergeCell ref="L5:M5"/>
    <mergeCell ref="N5:O5"/>
    <mergeCell ref="L9:M9"/>
    <mergeCell ref="L6:M6"/>
    <mergeCell ref="N6:O6"/>
    <mergeCell ref="L7:M7"/>
    <mergeCell ref="N7:O7"/>
    <mergeCell ref="L8:M8"/>
    <mergeCell ref="N8:O8"/>
  </mergeCells>
  <printOptions/>
  <pageMargins bottom="0.75" footer="0.0" header="0.0" left="0.6986111111111111" right="0.6986111111111111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Lines>0</Lines>
  <Paragraphs>0</Paragraphs>
  <Slides>0</Slides>
  <Notes>0</Notes>
  <HiddenSlides>0</HiddenSlides>
  <MMClips>0</MMClips>
  <ScaleCrop>false</ScaleCrop>
  <HeadingPairs>
    <vt:vector baseType="variant" size="4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baseType="lpstr" size="12">
      <vt:lpstr>情報記入シート</vt:lpstr>
      <vt:lpstr>星取表</vt:lpstr>
      <vt:lpstr>・星取表</vt:lpstr>
      <vt:lpstr>第１節</vt:lpstr>
      <vt:lpstr>第2節</vt:lpstr>
      <vt:lpstr>第３節</vt:lpstr>
      <vt:lpstr>第４節</vt:lpstr>
      <vt:lpstr>Sheet1</vt:lpstr>
      <vt:lpstr>第１節!Print_Area</vt:lpstr>
      <vt:lpstr>第2節!Print_Area</vt:lpstr>
      <vt:lpstr>第３節!Print_Area</vt:lpstr>
      <vt:lpstr>第４節!Print_Area</vt:lpstr>
    </vt:vector>
  </TitlesOfParts>
  <LinksUpToDate>false</LinksUpToDate>
  <CharactersWithSpaces>0</CharactersWithSpaces>
  <SharedDoc>false</SharedDoc>
  <HyperlinksChanged>false</HyperlinksChanged>
  <Application>Microsoft Excel</Application>
  <AppVersion>16.0300</AppVersion>
  <PresentationFormat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2006-04-08T15:56:42Z</dcterms:created>
  <dc:creator>㈲中村造花店</dc:creator>
  <cp:lastModifiedBy>若林 章</cp:lastModifiedBy>
  <cp:lastPrinted>2021-12-20T10:17:06Z</cp:lastPrinted>
  <dcterms:modified xsi:type="dcterms:W3CDTF">2022-01-09T00:49:03Z</dcterms:modified>
  <cp:revi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1041-8.1.0.3185</vt:lpwstr>
  </property>
</Properties>
</file>